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550" windowHeight="13605" activeTab="1"/>
  </bookViews>
  <sheets>
    <sheet name="Inscriptions_10" sheetId="1" r:id="rId1"/>
    <sheet name="Matchs_10" sheetId="2" r:id="rId2"/>
    <sheet name="Tableau_10" sheetId="3" r:id="rId3"/>
    <sheet name="Classement Final_10" sheetId="4" r:id="rId4"/>
  </sheets>
  <definedNames>
    <definedName name="fillPlayers_5" localSheetId="0">'Inscriptions_10'!$B$2:$D$15</definedName>
    <definedName name="fillPlayers_7" localSheetId="0">'Inscriptions_10'!$B$2:$F$9</definedName>
  </definedNames>
  <calcPr fullCalcOnLoad="1"/>
</workbook>
</file>

<file path=xl/sharedStrings.xml><?xml version="1.0" encoding="utf-8"?>
<sst xmlns="http://schemas.openxmlformats.org/spreadsheetml/2006/main" count="156" uniqueCount="41">
  <si>
    <t>Tableau à 10 participants</t>
  </si>
  <si>
    <t>Places 5-6</t>
  </si>
  <si>
    <t>Demi-finale</t>
  </si>
  <si>
    <t>Finale</t>
  </si>
  <si>
    <t>Places 3-4</t>
  </si>
  <si>
    <t>Places 7-8</t>
  </si>
  <si>
    <t>Places 9-10</t>
  </si>
  <si>
    <t>Classement</t>
  </si>
  <si>
    <t>Rang</t>
  </si>
  <si>
    <t>Numéro
Match</t>
  </si>
  <si>
    <t>Tour</t>
  </si>
  <si>
    <t>Terrain</t>
  </si>
  <si>
    <t>Participant 1</t>
  </si>
  <si>
    <t>vs</t>
  </si>
  <si>
    <t>Participant 2</t>
  </si>
  <si>
    <t>Resultat</t>
  </si>
  <si>
    <t>1ère Manche</t>
  </si>
  <si>
    <t>2ème Manche</t>
  </si>
  <si>
    <t>3ème Manche</t>
  </si>
  <si>
    <t>I</t>
  </si>
  <si>
    <t>&lt;-&gt;</t>
  </si>
  <si>
    <t>II</t>
  </si>
  <si>
    <t>III</t>
  </si>
  <si>
    <t>IV</t>
  </si>
  <si>
    <t>DF</t>
  </si>
  <si>
    <t>7/8</t>
  </si>
  <si>
    <t>5/6</t>
  </si>
  <si>
    <t>3/4</t>
  </si>
  <si>
    <t>F</t>
  </si>
  <si>
    <t>VI</t>
  </si>
  <si>
    <t>9/10</t>
  </si>
  <si>
    <t>NOM</t>
  </si>
  <si>
    <t xml:space="preserve">PRENOM </t>
  </si>
  <si>
    <t>Etablissement Classe</t>
  </si>
  <si>
    <t>Classement Final</t>
  </si>
  <si>
    <t>N° Licence</t>
  </si>
  <si>
    <t>Participant</t>
  </si>
  <si>
    <t>Durée</t>
  </si>
  <si>
    <t>Heure
début</t>
  </si>
  <si>
    <t>Heure
fin</t>
  </si>
  <si>
    <t>pointage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</si>
</sst>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0"/>
      <name val="Arial"/>
      <family val="2"/>
    </font>
    <font>
      <sz val="7"/>
      <name val="Arial Narrow"/>
      <family val="2"/>
    </font>
    <font>
      <sz val="7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  <font>
      <sz val="12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gray0625"/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 style="medium"/>
      <top style="double"/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double"/>
    </border>
    <border>
      <left style="medium"/>
      <right style="thin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medium"/>
      <top style="double"/>
      <bottom style="thin"/>
    </border>
    <border>
      <left style="medium"/>
      <right style="thin"/>
      <top style="double"/>
      <bottom style="thin"/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86">
    <xf numFmtId="0" fontId="0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textRotation="90" wrapText="1"/>
    </xf>
    <xf numFmtId="0" fontId="7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Continuous" vertical="center"/>
    </xf>
    <xf numFmtId="0" fontId="7" fillId="0" borderId="12" xfId="0" applyFont="1" applyBorder="1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34" borderId="18" xfId="0" applyFont="1" applyFill="1" applyBorder="1" applyAlignment="1" applyProtection="1">
      <alignment horizontal="center" vertical="center"/>
      <protection locked="0"/>
    </xf>
    <xf numFmtId="0" fontId="10" fillId="34" borderId="19" xfId="0" applyFont="1" applyFill="1" applyBorder="1" applyAlignment="1" applyProtection="1">
      <alignment horizontal="center" vertical="center"/>
      <protection locked="0"/>
    </xf>
    <xf numFmtId="0" fontId="10" fillId="0" borderId="15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34" borderId="20" xfId="0" applyFont="1" applyFill="1" applyBorder="1" applyAlignment="1" applyProtection="1">
      <alignment horizontal="center" vertical="center"/>
      <protection locked="0"/>
    </xf>
    <xf numFmtId="0" fontId="10" fillId="34" borderId="14" xfId="0" applyFont="1" applyFill="1" applyBorder="1" applyAlignment="1" applyProtection="1">
      <alignment horizontal="center" vertical="center"/>
      <protection locked="0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34" borderId="22" xfId="0" applyFont="1" applyFill="1" applyBorder="1" applyAlignment="1" applyProtection="1">
      <alignment horizontal="center" vertical="center"/>
      <protection locked="0"/>
    </xf>
    <xf numFmtId="0" fontId="10" fillId="34" borderId="23" xfId="0" applyFont="1" applyFill="1" applyBorder="1" applyAlignment="1" applyProtection="1">
      <alignment horizontal="center" vertical="center"/>
      <protection locked="0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34" borderId="25" xfId="0" applyFont="1" applyFill="1" applyBorder="1" applyAlignment="1" applyProtection="1">
      <alignment horizontal="center" vertical="center"/>
      <protection locked="0"/>
    </xf>
    <xf numFmtId="0" fontId="10" fillId="34" borderId="26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49" fontId="10" fillId="0" borderId="25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0" fillId="34" borderId="17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4" fillId="0" borderId="28" xfId="0" applyNumberFormat="1" applyFont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5" fillId="0" borderId="0" xfId="0" applyNumberFormat="1" applyFont="1" applyBorder="1" applyAlignment="1">
      <alignment horizontal="right" vertical="center"/>
    </xf>
    <xf numFmtId="0" fontId="5" fillId="0" borderId="29" xfId="0" applyNumberFormat="1" applyFont="1" applyFill="1" applyBorder="1" applyAlignment="1">
      <alignment horizontal="right" vertical="center"/>
    </xf>
    <xf numFmtId="0" fontId="5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horizontal="left" vertical="center"/>
    </xf>
    <xf numFmtId="0" fontId="6" fillId="35" borderId="0" xfId="0" applyNumberFormat="1" applyFont="1" applyFill="1" applyBorder="1" applyAlignment="1">
      <alignment horizontal="center" vertical="center"/>
    </xf>
    <xf numFmtId="0" fontId="4" fillId="0" borderId="30" xfId="0" applyNumberFormat="1" applyFont="1" applyBorder="1" applyAlignment="1">
      <alignment horizontal="left" vertical="center"/>
    </xf>
    <xf numFmtId="0" fontId="5" fillId="0" borderId="31" xfId="0" applyNumberFormat="1" applyFont="1" applyBorder="1" applyAlignment="1">
      <alignment vertical="center"/>
    </xf>
    <xf numFmtId="0" fontId="5" fillId="0" borderId="31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right" vertical="center"/>
    </xf>
    <xf numFmtId="0" fontId="5" fillId="0" borderId="32" xfId="0" applyNumberFormat="1" applyFont="1" applyBorder="1" applyAlignment="1">
      <alignment horizontal="left" vertical="center"/>
    </xf>
    <xf numFmtId="0" fontId="8" fillId="0" borderId="33" xfId="0" applyNumberFormat="1" applyFont="1" applyBorder="1" applyAlignment="1">
      <alignment horizontal="center" vertical="center"/>
    </xf>
    <xf numFmtId="0" fontId="6" fillId="35" borderId="33" xfId="0" applyNumberFormat="1" applyFont="1" applyFill="1" applyBorder="1" applyAlignment="1">
      <alignment horizontal="center" vertical="center"/>
    </xf>
    <xf numFmtId="0" fontId="4" fillId="0" borderId="34" xfId="0" applyNumberFormat="1" applyFont="1" applyBorder="1" applyAlignment="1">
      <alignment horizontal="left" vertical="center"/>
    </xf>
    <xf numFmtId="0" fontId="5" fillId="0" borderId="33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center" vertical="center"/>
    </xf>
    <xf numFmtId="0" fontId="5" fillId="0" borderId="33" xfId="0" applyNumberFormat="1" applyFont="1" applyBorder="1" applyAlignment="1">
      <alignment vertical="center"/>
    </xf>
    <xf numFmtId="0" fontId="7" fillId="0" borderId="33" xfId="0" applyNumberFormat="1" applyFont="1" applyBorder="1" applyAlignment="1">
      <alignment horizontal="right" vertical="center"/>
    </xf>
    <xf numFmtId="0" fontId="5" fillId="0" borderId="35" xfId="0" applyNumberFormat="1" applyFont="1" applyBorder="1" applyAlignment="1">
      <alignment horizontal="left" vertical="center"/>
    </xf>
    <xf numFmtId="0" fontId="9" fillId="0" borderId="0" xfId="0" applyNumberFormat="1" applyFont="1" applyAlignment="1">
      <alignment horizontal="center" vertical="center"/>
    </xf>
    <xf numFmtId="0" fontId="4" fillId="0" borderId="36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vertical="center"/>
    </xf>
    <xf numFmtId="0" fontId="5" fillId="0" borderId="37" xfId="0" applyNumberFormat="1" applyFont="1" applyBorder="1" applyAlignment="1">
      <alignment horizontal="right" vertical="center"/>
    </xf>
    <xf numFmtId="0" fontId="4" fillId="0" borderId="29" xfId="0" applyNumberFormat="1" applyFont="1" applyBorder="1" applyAlignment="1">
      <alignment horizontal="right" vertical="center"/>
    </xf>
    <xf numFmtId="0" fontId="7" fillId="0" borderId="33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right" vertical="center"/>
    </xf>
    <xf numFmtId="0" fontId="6" fillId="35" borderId="29" xfId="0" applyNumberFormat="1" applyFont="1" applyFill="1" applyBorder="1" applyAlignment="1">
      <alignment horizontal="center" vertical="center"/>
    </xf>
    <xf numFmtId="0" fontId="5" fillId="0" borderId="36" xfId="0" applyNumberFormat="1" applyFont="1" applyBorder="1" applyAlignment="1">
      <alignment horizontal="right" vertical="center"/>
    </xf>
    <xf numFmtId="0" fontId="6" fillId="35" borderId="34" xfId="0" applyNumberFormat="1" applyFont="1" applyFill="1" applyBorder="1" applyAlignment="1">
      <alignment horizontal="center" vertical="center"/>
    </xf>
    <xf numFmtId="0" fontId="7" fillId="0" borderId="36" xfId="0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right" vertical="center"/>
    </xf>
    <xf numFmtId="0" fontId="7" fillId="0" borderId="29" xfId="0" applyNumberFormat="1" applyFont="1" applyBorder="1" applyAlignment="1">
      <alignment vertical="center"/>
    </xf>
    <xf numFmtId="0" fontId="5" fillId="0" borderId="29" xfId="0" applyNumberFormat="1" applyFont="1" applyBorder="1" applyAlignment="1">
      <alignment vertical="center"/>
    </xf>
    <xf numFmtId="0" fontId="4" fillId="0" borderId="34" xfId="0" applyNumberFormat="1" applyFont="1" applyBorder="1" applyAlignment="1">
      <alignment horizontal="right" vertical="center"/>
    </xf>
    <xf numFmtId="0" fontId="4" fillId="0" borderId="37" xfId="0" applyNumberFormat="1" applyFont="1" applyBorder="1" applyAlignment="1">
      <alignment horizontal="left" vertical="center"/>
    </xf>
    <xf numFmtId="0" fontId="5" fillId="0" borderId="28" xfId="0" applyNumberFormat="1" applyFont="1" applyBorder="1" applyAlignment="1">
      <alignment horizontal="left" vertical="center"/>
    </xf>
    <xf numFmtId="0" fontId="5" fillId="0" borderId="38" xfId="0" applyNumberFormat="1" applyFont="1" applyBorder="1" applyAlignment="1">
      <alignment horizontal="right" vertical="center"/>
    </xf>
    <xf numFmtId="0" fontId="5" fillId="0" borderId="36" xfId="0" applyNumberFormat="1" applyFont="1" applyBorder="1" applyAlignment="1">
      <alignment horizontal="center" vertical="center"/>
    </xf>
    <xf numFmtId="0" fontId="5" fillId="0" borderId="34" xfId="0" applyNumberFormat="1" applyFont="1" applyBorder="1" applyAlignment="1">
      <alignment horizontal="left" vertical="center"/>
    </xf>
    <xf numFmtId="0" fontId="5" fillId="0" borderId="36" xfId="0" applyNumberFormat="1" applyFont="1" applyBorder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5" fillId="0" borderId="35" xfId="0" applyNumberFormat="1" applyFont="1" applyBorder="1" applyAlignment="1">
      <alignment horizontal="right" vertical="center"/>
    </xf>
    <xf numFmtId="0" fontId="8" fillId="0" borderId="29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right" vertical="center"/>
    </xf>
    <xf numFmtId="0" fontId="3" fillId="0" borderId="0" xfId="0" applyNumberFormat="1" applyFont="1" applyFill="1" applyBorder="1" applyAlignment="1">
      <alignment vertical="center"/>
    </xf>
    <xf numFmtId="0" fontId="7" fillId="0" borderId="29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5" fillId="0" borderId="29" xfId="0" applyNumberFormat="1" applyFont="1" applyBorder="1" applyAlignment="1">
      <alignment horizontal="center" vertical="center"/>
    </xf>
    <xf numFmtId="0" fontId="5" fillId="0" borderId="35" xfId="0" applyNumberFormat="1" applyFont="1" applyBorder="1" applyAlignment="1">
      <alignment horizontal="center" vertical="center"/>
    </xf>
    <xf numFmtId="0" fontId="5" fillId="0" borderId="29" xfId="0" applyNumberFormat="1" applyFont="1" applyFill="1" applyBorder="1" applyAlignment="1">
      <alignment horizontal="center" vertical="center"/>
    </xf>
    <xf numFmtId="0" fontId="4" fillId="0" borderId="29" xfId="0" applyNumberFormat="1" applyFont="1" applyBorder="1" applyAlignment="1">
      <alignment horizontal="left" vertical="center"/>
    </xf>
    <xf numFmtId="0" fontId="4" fillId="0" borderId="37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right" vertical="center"/>
    </xf>
    <xf numFmtId="0" fontId="5" fillId="0" borderId="28" xfId="0" applyNumberFormat="1" applyFont="1" applyBorder="1" applyAlignment="1">
      <alignment vertical="center"/>
    </xf>
    <xf numFmtId="0" fontId="5" fillId="0" borderId="32" xfId="0" applyNumberFormat="1" applyFont="1" applyBorder="1" applyAlignment="1">
      <alignment horizontal="right" vertical="center"/>
    </xf>
    <xf numFmtId="0" fontId="6" fillId="35" borderId="38" xfId="0" applyNumberFormat="1" applyFont="1" applyFill="1" applyBorder="1" applyAlignment="1">
      <alignment horizontal="center" vertical="center"/>
    </xf>
    <xf numFmtId="0" fontId="5" fillId="0" borderId="3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Alignment="1">
      <alignment horizontal="right"/>
    </xf>
    <xf numFmtId="0" fontId="7" fillId="0" borderId="28" xfId="0" applyNumberFormat="1" applyFont="1" applyBorder="1" applyAlignment="1">
      <alignment horizontal="right" vertical="center"/>
    </xf>
    <xf numFmtId="0" fontId="5" fillId="0" borderId="0" xfId="0" applyNumberFormat="1" applyFont="1" applyAlignment="1">
      <alignment/>
    </xf>
    <xf numFmtId="0" fontId="7" fillId="33" borderId="39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 applyProtection="1">
      <alignment horizontal="left" vertical="center"/>
      <protection locked="0"/>
    </xf>
    <xf numFmtId="0" fontId="0" fillId="36" borderId="18" xfId="0" applyFill="1" applyBorder="1" applyAlignment="1" applyProtection="1">
      <alignment vertical="center"/>
      <protection locked="0"/>
    </xf>
    <xf numFmtId="0" fontId="0" fillId="37" borderId="30" xfId="0" applyFill="1" applyBorder="1" applyAlignment="1" applyProtection="1">
      <alignment vertical="center"/>
      <protection locked="0"/>
    </xf>
    <xf numFmtId="0" fontId="0" fillId="36" borderId="20" xfId="0" applyFill="1" applyBorder="1" applyAlignment="1" applyProtection="1">
      <alignment horizontal="left" vertical="center"/>
      <protection locked="0"/>
    </xf>
    <xf numFmtId="0" fontId="0" fillId="36" borderId="20" xfId="0" applyFill="1" applyBorder="1" applyAlignment="1" applyProtection="1">
      <alignment vertical="center"/>
      <protection locked="0"/>
    </xf>
    <xf numFmtId="0" fontId="0" fillId="37" borderId="40" xfId="0" applyFill="1" applyBorder="1" applyAlignment="1" applyProtection="1">
      <alignment vertical="center"/>
      <protection locked="0"/>
    </xf>
    <xf numFmtId="0" fontId="0" fillId="37" borderId="20" xfId="0" applyFill="1" applyBorder="1" applyAlignment="1" applyProtection="1">
      <alignment vertical="center"/>
      <protection locked="0"/>
    </xf>
    <xf numFmtId="0" fontId="0" fillId="36" borderId="27" xfId="0" applyFill="1" applyBorder="1" applyAlignment="1" applyProtection="1">
      <alignment horizontal="left" vertical="center"/>
      <protection locked="0"/>
    </xf>
    <xf numFmtId="0" fontId="0" fillId="36" borderId="27" xfId="0" applyFill="1" applyBorder="1" applyAlignment="1" applyProtection="1">
      <alignment vertical="center"/>
      <protection locked="0"/>
    </xf>
    <xf numFmtId="0" fontId="0" fillId="37" borderId="27" xfId="0" applyFill="1" applyBorder="1" applyAlignment="1" applyProtection="1">
      <alignment vertical="center"/>
      <protection locked="0"/>
    </xf>
    <xf numFmtId="0" fontId="10" fillId="37" borderId="18" xfId="0" applyFont="1" applyFill="1" applyBorder="1" applyAlignment="1">
      <alignment horizontal="center" vertical="center"/>
    </xf>
    <xf numFmtId="0" fontId="10" fillId="37" borderId="22" xfId="0" applyFont="1" applyFill="1" applyBorder="1" applyAlignment="1">
      <alignment horizontal="center" vertical="center"/>
    </xf>
    <xf numFmtId="0" fontId="10" fillId="37" borderId="25" xfId="0" applyFont="1" applyFill="1" applyBorder="1" applyAlignment="1">
      <alignment horizontal="center" vertical="center"/>
    </xf>
    <xf numFmtId="0" fontId="10" fillId="37" borderId="20" xfId="0" applyFont="1" applyFill="1" applyBorder="1" applyAlignment="1">
      <alignment horizontal="center" vertical="center"/>
    </xf>
    <xf numFmtId="0" fontId="10" fillId="37" borderId="27" xfId="0" applyFont="1" applyFill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164" fontId="10" fillId="0" borderId="42" xfId="0" applyNumberFormat="1" applyFont="1" applyBorder="1" applyAlignment="1">
      <alignment horizontal="center" vertical="center"/>
    </xf>
    <xf numFmtId="164" fontId="10" fillId="0" borderId="43" xfId="0" applyNumberFormat="1" applyFont="1" applyBorder="1" applyAlignment="1">
      <alignment horizontal="center" vertical="center"/>
    </xf>
    <xf numFmtId="164" fontId="10" fillId="0" borderId="44" xfId="0" applyNumberFormat="1" applyFont="1" applyBorder="1" applyAlignment="1">
      <alignment horizontal="center" vertical="center"/>
    </xf>
    <xf numFmtId="164" fontId="10" fillId="0" borderId="45" xfId="0" applyNumberFormat="1" applyFont="1" applyBorder="1" applyAlignment="1">
      <alignment horizontal="center" vertical="center"/>
    </xf>
    <xf numFmtId="164" fontId="10" fillId="0" borderId="46" xfId="0" applyNumberFormat="1" applyFont="1" applyBorder="1" applyAlignment="1">
      <alignment horizontal="center" vertical="center"/>
    </xf>
    <xf numFmtId="164" fontId="10" fillId="0" borderId="47" xfId="0" applyNumberFormat="1" applyFont="1" applyBorder="1" applyAlignment="1">
      <alignment horizontal="center" vertical="center"/>
    </xf>
    <xf numFmtId="0" fontId="45" fillId="0" borderId="48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164" fontId="46" fillId="36" borderId="49" xfId="0" applyNumberFormat="1" applyFont="1" applyFill="1" applyBorder="1" applyAlignment="1">
      <alignment horizontal="center" vertical="center"/>
    </xf>
    <xf numFmtId="164" fontId="46" fillId="36" borderId="50" xfId="0" applyNumberFormat="1" applyFont="1" applyFill="1" applyBorder="1" applyAlignment="1">
      <alignment horizontal="center" vertical="center"/>
    </xf>
    <xf numFmtId="164" fontId="46" fillId="36" borderId="51" xfId="0" applyNumberFormat="1" applyFont="1" applyFill="1" applyBorder="1" applyAlignment="1">
      <alignment horizontal="center" vertical="center"/>
    </xf>
    <xf numFmtId="164" fontId="46" fillId="36" borderId="23" xfId="0" applyNumberFormat="1" applyFont="1" applyFill="1" applyBorder="1" applyAlignment="1">
      <alignment horizontal="center" vertical="center"/>
    </xf>
    <xf numFmtId="164" fontId="46" fillId="36" borderId="52" xfId="0" applyNumberFormat="1" applyFont="1" applyFill="1" applyBorder="1" applyAlignment="1">
      <alignment horizontal="center" vertical="center"/>
    </xf>
    <xf numFmtId="164" fontId="46" fillId="36" borderId="26" xfId="0" applyNumberFormat="1" applyFont="1" applyFill="1" applyBorder="1" applyAlignment="1">
      <alignment horizontal="center" vertical="center"/>
    </xf>
    <xf numFmtId="164" fontId="46" fillId="36" borderId="53" xfId="0" applyNumberFormat="1" applyFont="1" applyFill="1" applyBorder="1" applyAlignment="1">
      <alignment horizontal="center" vertical="center"/>
    </xf>
    <xf numFmtId="164" fontId="46" fillId="36" borderId="14" xfId="0" applyNumberFormat="1" applyFont="1" applyFill="1" applyBorder="1" applyAlignment="1">
      <alignment horizontal="center" vertical="center"/>
    </xf>
    <xf numFmtId="164" fontId="46" fillId="36" borderId="54" xfId="0" applyNumberFormat="1" applyFont="1" applyFill="1" applyBorder="1" applyAlignment="1">
      <alignment horizontal="center" vertical="center"/>
    </xf>
    <xf numFmtId="164" fontId="46" fillId="36" borderId="55" xfId="0" applyNumberFormat="1" applyFont="1" applyFill="1" applyBorder="1" applyAlignment="1">
      <alignment horizontal="center" vertical="center"/>
    </xf>
    <xf numFmtId="164" fontId="46" fillId="36" borderId="56" xfId="0" applyNumberFormat="1" applyFont="1" applyFill="1" applyBorder="1" applyAlignment="1">
      <alignment horizontal="center" vertical="center"/>
    </xf>
    <xf numFmtId="164" fontId="46" fillId="36" borderId="57" xfId="0" applyNumberFormat="1" applyFont="1" applyFill="1" applyBorder="1" applyAlignment="1">
      <alignment horizontal="center" vertical="center"/>
    </xf>
    <xf numFmtId="164" fontId="46" fillId="36" borderId="58" xfId="0" applyNumberFormat="1" applyFont="1" applyFill="1" applyBorder="1" applyAlignment="1">
      <alignment horizontal="center" vertical="center"/>
    </xf>
    <xf numFmtId="164" fontId="46" fillId="36" borderId="17" xfId="0" applyNumberFormat="1" applyFont="1" applyFill="1" applyBorder="1" applyAlignment="1">
      <alignment horizontal="center" vertical="center"/>
    </xf>
    <xf numFmtId="0" fontId="45" fillId="0" borderId="0" xfId="0" applyNumberFormat="1" applyFont="1" applyAlignment="1">
      <alignment horizontal="center" vertical="center"/>
    </xf>
    <xf numFmtId="0" fontId="7" fillId="0" borderId="41" xfId="0" applyFont="1" applyBorder="1" applyAlignment="1">
      <alignment horizontal="centerContinuous" vertical="center"/>
    </xf>
    <xf numFmtId="0" fontId="7" fillId="0" borderId="48" xfId="0" applyFont="1" applyBorder="1" applyAlignment="1">
      <alignment horizontal="centerContinuous" vertical="center"/>
    </xf>
    <xf numFmtId="0" fontId="10" fillId="34" borderId="59" xfId="0" applyFont="1" applyFill="1" applyBorder="1" applyAlignment="1" applyProtection="1">
      <alignment horizontal="center" vertical="center"/>
      <protection locked="0"/>
    </xf>
    <xf numFmtId="0" fontId="10" fillId="34" borderId="60" xfId="0" applyFont="1" applyFill="1" applyBorder="1" applyAlignment="1" applyProtection="1">
      <alignment horizontal="center" vertical="center"/>
      <protection locked="0"/>
    </xf>
    <xf numFmtId="0" fontId="10" fillId="34" borderId="43" xfId="0" applyFont="1" applyFill="1" applyBorder="1" applyAlignment="1" applyProtection="1">
      <alignment horizontal="center" vertical="center"/>
      <protection locked="0"/>
    </xf>
    <xf numFmtId="0" fontId="10" fillId="34" borderId="51" xfId="0" applyFont="1" applyFill="1" applyBorder="1" applyAlignment="1" applyProtection="1">
      <alignment horizontal="center" vertical="center"/>
      <protection locked="0"/>
    </xf>
    <xf numFmtId="0" fontId="10" fillId="34" borderId="44" xfId="0" applyFont="1" applyFill="1" applyBorder="1" applyAlignment="1" applyProtection="1">
      <alignment horizontal="center" vertical="center"/>
      <protection locked="0"/>
    </xf>
    <xf numFmtId="0" fontId="10" fillId="34" borderId="52" xfId="0" applyFont="1" applyFill="1" applyBorder="1" applyAlignment="1" applyProtection="1">
      <alignment horizontal="center" vertical="center"/>
      <protection locked="0"/>
    </xf>
    <xf numFmtId="0" fontId="10" fillId="34" borderId="45" xfId="0" applyFont="1" applyFill="1" applyBorder="1" applyAlignment="1" applyProtection="1">
      <alignment horizontal="center" vertical="center"/>
      <protection locked="0"/>
    </xf>
    <xf numFmtId="0" fontId="10" fillId="34" borderId="53" xfId="0" applyFont="1" applyFill="1" applyBorder="1" applyAlignment="1" applyProtection="1">
      <alignment horizontal="center" vertical="center"/>
      <protection locked="0"/>
    </xf>
    <xf numFmtId="0" fontId="10" fillId="34" borderId="47" xfId="0" applyFont="1" applyFill="1" applyBorder="1" applyAlignment="1" applyProtection="1">
      <alignment horizontal="center" vertical="center"/>
      <protection locked="0"/>
    </xf>
    <xf numFmtId="0" fontId="10" fillId="34" borderId="58" xfId="0" applyFont="1" applyFill="1" applyBorder="1" applyAlignment="1" applyProtection="1">
      <alignment horizontal="center" vertical="center"/>
      <protection locked="0"/>
    </xf>
    <xf numFmtId="0" fontId="10" fillId="0" borderId="24" xfId="0" applyNumberFormat="1" applyFont="1" applyBorder="1" applyAlignment="1">
      <alignment horizontal="center" vertical="center"/>
    </xf>
    <xf numFmtId="0" fontId="10" fillId="0" borderId="21" xfId="0" applyNumberFormat="1" applyFont="1" applyBorder="1" applyAlignment="1">
      <alignment horizontal="center" vertical="center"/>
    </xf>
    <xf numFmtId="0" fontId="10" fillId="0" borderId="15" xfId="0" applyNumberFormat="1" applyFont="1" applyBorder="1" applyAlignment="1">
      <alignment horizontal="center" vertical="center"/>
    </xf>
    <xf numFmtId="0" fontId="7" fillId="33" borderId="61" xfId="0" applyFont="1" applyFill="1" applyBorder="1" applyAlignment="1">
      <alignment horizontal="center" vertical="center" wrapText="1"/>
    </xf>
    <xf numFmtId="0" fontId="0" fillId="38" borderId="62" xfId="0" applyFill="1" applyBorder="1" applyAlignment="1">
      <alignment horizontal="left" vertical="center"/>
    </xf>
    <xf numFmtId="0" fontId="0" fillId="38" borderId="63" xfId="0" applyFill="1" applyBorder="1" applyAlignment="1">
      <alignment horizontal="left" vertical="center"/>
    </xf>
    <xf numFmtId="0" fontId="0" fillId="38" borderId="64" xfId="0" applyFill="1" applyBorder="1" applyAlignment="1">
      <alignment horizontal="left" vertical="center"/>
    </xf>
    <xf numFmtId="49" fontId="2" fillId="0" borderId="0" xfId="0" applyNumberFormat="1" applyFont="1" applyFill="1" applyAlignment="1">
      <alignment horizontal="center" vertical="center"/>
    </xf>
    <xf numFmtId="0" fontId="0" fillId="0" borderId="0" xfId="0" applyAlignment="1">
      <alignment/>
    </xf>
    <xf numFmtId="0" fontId="6" fillId="0" borderId="36" xfId="0" applyNumberFormat="1" applyFont="1" applyBorder="1" applyAlignment="1">
      <alignment horizontal="center" vertical="center"/>
    </xf>
    <xf numFmtId="0" fontId="6" fillId="0" borderId="35" xfId="0" applyNumberFormat="1" applyFont="1" applyBorder="1" applyAlignment="1">
      <alignment horizontal="center" vertical="center"/>
    </xf>
    <xf numFmtId="0" fontId="0" fillId="0" borderId="35" xfId="0" applyNumberFormat="1" applyBorder="1" applyAlignment="1">
      <alignment vertical="center"/>
    </xf>
    <xf numFmtId="0" fontId="0" fillId="0" borderId="31" xfId="0" applyNumberFormat="1" applyBorder="1" applyAlignment="1">
      <alignment vertical="center"/>
    </xf>
    <xf numFmtId="0" fontId="3" fillId="0" borderId="29" xfId="0" applyNumberFormat="1" applyFon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33" xfId="0" applyNumberFormat="1" applyBorder="1" applyAlignment="1">
      <alignment vertical="center"/>
    </xf>
    <xf numFmtId="0" fontId="3" fillId="0" borderId="30" xfId="0" applyNumberFormat="1" applyFont="1" applyBorder="1" applyAlignment="1">
      <alignment vertical="center"/>
    </xf>
    <xf numFmtId="0" fontId="0" fillId="0" borderId="28" xfId="0" applyNumberFormat="1" applyBorder="1" applyAlignment="1">
      <alignment vertical="center"/>
    </xf>
    <xf numFmtId="0" fontId="0" fillId="0" borderId="37" xfId="0" applyNumberFormat="1" applyBorder="1" applyAlignment="1">
      <alignment vertical="center"/>
    </xf>
    <xf numFmtId="0" fontId="3" fillId="0" borderId="65" xfId="0" applyFont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J16" sqref="J16"/>
    </sheetView>
  </sheetViews>
  <sheetFormatPr defaultColWidth="8.7109375" defaultRowHeight="15"/>
  <cols>
    <col min="1" max="1" width="3.00390625" style="11" customWidth="1"/>
    <col min="2" max="2" width="13.8515625" style="12" customWidth="1"/>
    <col min="3" max="3" width="14.57421875" style="12" bestFit="1" customWidth="1"/>
    <col min="4" max="4" width="10.421875" style="0" bestFit="1" customWidth="1"/>
    <col min="5" max="5" width="10.421875" style="0" customWidth="1"/>
    <col min="6" max="6" width="23.57421875" style="0" bestFit="1" customWidth="1"/>
    <col min="7" max="7" width="20.7109375" style="0" customWidth="1"/>
    <col min="8" max="8" width="11.421875" style="0" customWidth="1"/>
  </cols>
  <sheetData>
    <row r="1" spans="1:7" ht="39.75" customHeight="1" thickBot="1" thickTop="1">
      <c r="A1" s="1" t="s">
        <v>8</v>
      </c>
      <c r="B1" s="2" t="s">
        <v>31</v>
      </c>
      <c r="C1" s="2" t="s">
        <v>32</v>
      </c>
      <c r="D1" s="3" t="s">
        <v>33</v>
      </c>
      <c r="E1" s="113" t="s">
        <v>35</v>
      </c>
      <c r="F1" s="4" t="s">
        <v>36</v>
      </c>
      <c r="G1" s="168" t="s">
        <v>40</v>
      </c>
    </row>
    <row r="2" spans="1:7" s="7" customFormat="1" ht="19.5" customHeight="1" thickTop="1">
      <c r="A2" s="5">
        <v>1</v>
      </c>
      <c r="B2" s="114"/>
      <c r="C2" s="114"/>
      <c r="D2" s="115"/>
      <c r="E2" s="116"/>
      <c r="F2" s="6" t="str">
        <f>CONCATENATE(B2," ",C2," (",D2,")")</f>
        <v>  ()</v>
      </c>
      <c r="G2" s="169"/>
    </row>
    <row r="3" spans="1:7" s="7" customFormat="1" ht="19.5" customHeight="1">
      <c r="A3" s="8">
        <v>2</v>
      </c>
      <c r="B3" s="117"/>
      <c r="C3" s="117"/>
      <c r="D3" s="118"/>
      <c r="E3" s="119"/>
      <c r="F3" s="6" t="str">
        <f aca="true" t="shared" si="0" ref="F3:F11">CONCATENATE(B3," ",C3," (",D3,")")</f>
        <v>  ()</v>
      </c>
      <c r="G3" s="170"/>
    </row>
    <row r="4" spans="1:7" s="7" customFormat="1" ht="19.5" customHeight="1">
      <c r="A4" s="8">
        <v>3</v>
      </c>
      <c r="B4" s="117"/>
      <c r="C4" s="117"/>
      <c r="D4" s="118"/>
      <c r="E4" s="119"/>
      <c r="F4" s="6" t="str">
        <f t="shared" si="0"/>
        <v>  ()</v>
      </c>
      <c r="G4" s="170"/>
    </row>
    <row r="5" spans="1:7" s="7" customFormat="1" ht="19.5" customHeight="1">
      <c r="A5" s="8">
        <v>4</v>
      </c>
      <c r="B5" s="117"/>
      <c r="C5" s="117"/>
      <c r="D5" s="118"/>
      <c r="E5" s="119"/>
      <c r="F5" s="6" t="str">
        <f t="shared" si="0"/>
        <v>  ()</v>
      </c>
      <c r="G5" s="170"/>
    </row>
    <row r="6" spans="1:7" s="7" customFormat="1" ht="19.5" customHeight="1">
      <c r="A6" s="8">
        <v>5</v>
      </c>
      <c r="B6" s="117"/>
      <c r="C6" s="117"/>
      <c r="D6" s="118"/>
      <c r="E6" s="119"/>
      <c r="F6" s="6" t="str">
        <f t="shared" si="0"/>
        <v>  ()</v>
      </c>
      <c r="G6" s="170"/>
    </row>
    <row r="7" spans="1:7" s="7" customFormat="1" ht="19.5" customHeight="1">
      <c r="A7" s="8">
        <v>6</v>
      </c>
      <c r="B7" s="117"/>
      <c r="C7" s="117"/>
      <c r="D7" s="118"/>
      <c r="E7" s="120"/>
      <c r="F7" s="6" t="str">
        <f t="shared" si="0"/>
        <v>  ()</v>
      </c>
      <c r="G7" s="170"/>
    </row>
    <row r="8" spans="1:7" s="7" customFormat="1" ht="19.5" customHeight="1">
      <c r="A8" s="8">
        <v>7</v>
      </c>
      <c r="B8" s="117"/>
      <c r="C8" s="117"/>
      <c r="D8" s="118"/>
      <c r="E8" s="120"/>
      <c r="F8" s="6" t="str">
        <f t="shared" si="0"/>
        <v>  ()</v>
      </c>
      <c r="G8" s="170"/>
    </row>
    <row r="9" spans="1:7" s="7" customFormat="1" ht="19.5" customHeight="1">
      <c r="A9" s="8">
        <v>8</v>
      </c>
      <c r="B9" s="117"/>
      <c r="C9" s="117"/>
      <c r="D9" s="118"/>
      <c r="E9" s="120"/>
      <c r="F9" s="6" t="str">
        <f t="shared" si="0"/>
        <v>  ()</v>
      </c>
      <c r="G9" s="170"/>
    </row>
    <row r="10" spans="1:7" ht="19.5" customHeight="1">
      <c r="A10" s="8">
        <v>9</v>
      </c>
      <c r="B10" s="117"/>
      <c r="C10" s="117"/>
      <c r="D10" s="118"/>
      <c r="E10" s="120"/>
      <c r="F10" s="6" t="str">
        <f t="shared" si="0"/>
        <v>  ()</v>
      </c>
      <c r="G10" s="170"/>
    </row>
    <row r="11" spans="1:7" ht="19.5" customHeight="1" thickBot="1">
      <c r="A11" s="9">
        <v>10</v>
      </c>
      <c r="B11" s="121"/>
      <c r="C11" s="121"/>
      <c r="D11" s="122"/>
      <c r="E11" s="123"/>
      <c r="F11" s="10" t="str">
        <f t="shared" si="0"/>
        <v>  ()</v>
      </c>
      <c r="G11" s="171"/>
    </row>
    <row r="12" ht="15.75" thickTop="1"/>
  </sheetData>
  <sheetProtection sheet="1"/>
  <printOptions horizontalCentered="1" verticalCentered="1"/>
  <pageMargins left="0" right="0" top="0" bottom="0" header="0" footer="0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2"/>
  <sheetViews>
    <sheetView tabSelected="1" workbookViewId="0" topLeftCell="A1">
      <selection activeCell="B14" sqref="B14"/>
    </sheetView>
  </sheetViews>
  <sheetFormatPr defaultColWidth="9.140625" defaultRowHeight="15"/>
  <cols>
    <col min="1" max="3" width="4.7109375" style="42" customWidth="1"/>
    <col min="4" max="4" width="29.421875" style="42" customWidth="1"/>
    <col min="5" max="5" width="3.57421875" style="42" customWidth="1"/>
    <col min="6" max="6" width="29.421875" style="42" customWidth="1"/>
    <col min="7" max="9" width="3.8515625" style="42" customWidth="1"/>
    <col min="10" max="10" width="6.7109375" style="42" customWidth="1"/>
    <col min="11" max="19" width="3.8515625" style="42" customWidth="1"/>
    <col min="20" max="16384" width="9.140625" style="18" customWidth="1"/>
  </cols>
  <sheetData>
    <row r="1" spans="1:21" ht="39.75" customHeight="1" thickBot="1" thickTop="1">
      <c r="A1" s="13" t="s">
        <v>9</v>
      </c>
      <c r="B1" s="14" t="s">
        <v>10</v>
      </c>
      <c r="C1" s="14" t="s">
        <v>11</v>
      </c>
      <c r="D1" s="15" t="s">
        <v>12</v>
      </c>
      <c r="E1" s="15" t="s">
        <v>13</v>
      </c>
      <c r="F1" s="15" t="s">
        <v>14</v>
      </c>
      <c r="G1" s="16" t="s">
        <v>15</v>
      </c>
      <c r="H1" s="16"/>
      <c r="I1" s="16"/>
      <c r="J1" s="129" t="s">
        <v>37</v>
      </c>
      <c r="K1" s="16" t="s">
        <v>16</v>
      </c>
      <c r="L1" s="16"/>
      <c r="M1" s="153"/>
      <c r="N1" s="154" t="s">
        <v>17</v>
      </c>
      <c r="O1" s="16"/>
      <c r="P1" s="153"/>
      <c r="Q1" s="154" t="s">
        <v>18</v>
      </c>
      <c r="R1" s="16"/>
      <c r="S1" s="17"/>
      <c r="T1" s="136" t="s">
        <v>38</v>
      </c>
      <c r="U1" s="137" t="s">
        <v>39</v>
      </c>
    </row>
    <row r="2" spans="1:21" ht="18" customHeight="1" thickTop="1">
      <c r="A2" s="19">
        <v>1</v>
      </c>
      <c r="B2" s="20" t="s">
        <v>19</v>
      </c>
      <c r="C2" s="124"/>
      <c r="D2" s="20" t="str">
        <f>IF(Inscriptions_10!F10="  ()",CONCATENATE("Rang ",Inscriptions_10!A10),Inscriptions_10!F10)</f>
        <v>Rang 9</v>
      </c>
      <c r="E2" s="20" t="s">
        <v>13</v>
      </c>
      <c r="F2" s="20" t="str">
        <f>IF(Inscriptions_10!F9="  ()",CONCATENATE("Rang ",Inscriptions_10!A9),Inscriptions_10!F9)</f>
        <v>Rang 8</v>
      </c>
      <c r="G2" s="20">
        <f>IF(K2=M2,"",SUM(IF(K2&gt;M2,1,0),IF(N2&gt;P2,1,0),IF(Q2&lt;=S2,0,1)))</f>
      </c>
      <c r="H2" s="20" t="s">
        <v>20</v>
      </c>
      <c r="I2" s="20">
        <f>IF(K2=M2,"",SUM(IF(K2&lt;M2,1,0),IF(N2&lt;P2,1,0),IF(Q2&gt;=S2,0,1)))</f>
      </c>
      <c r="J2" s="130">
        <f>SUM(U2-T2)</f>
        <v>0</v>
      </c>
      <c r="K2" s="21"/>
      <c r="L2" s="20" t="s">
        <v>20</v>
      </c>
      <c r="M2" s="155"/>
      <c r="N2" s="156"/>
      <c r="O2" s="20" t="s">
        <v>20</v>
      </c>
      <c r="P2" s="155"/>
      <c r="Q2" s="156"/>
      <c r="R2" s="20" t="s">
        <v>20</v>
      </c>
      <c r="S2" s="22"/>
      <c r="T2" s="138"/>
      <c r="U2" s="139"/>
    </row>
    <row r="3" spans="1:21" ht="18" customHeight="1" thickBot="1">
      <c r="A3" s="27">
        <f>SUM(A2,1)</f>
        <v>2</v>
      </c>
      <c r="B3" s="28" t="s">
        <v>19</v>
      </c>
      <c r="C3" s="125"/>
      <c r="D3" s="28" t="str">
        <f>IF(Inscriptions_10!F8="  ()",CONCATENATE("Rang ",Inscriptions_10!A8),Inscriptions_10!F8)</f>
        <v>Rang 7</v>
      </c>
      <c r="E3" s="28" t="s">
        <v>13</v>
      </c>
      <c r="F3" s="28" t="str">
        <f>IF(Inscriptions_10!F11="  ()",CONCATENATE("Rang ",Inscriptions_10!A11),Inscriptions_10!F11)</f>
        <v>Rang 10</v>
      </c>
      <c r="G3" s="28">
        <f aca="true" t="shared" si="0" ref="G3:G22">IF(K3=M3,"",SUM(IF(K3&gt;M3,1,0),IF(N3&gt;P3,1,0),IF(Q3&lt;=S3,0,1)))</f>
      </c>
      <c r="H3" s="28" t="s">
        <v>20</v>
      </c>
      <c r="I3" s="28">
        <f aca="true" t="shared" si="1" ref="I3:I22">IF(K3=M3,"",SUM(IF(K3&lt;M3,1,0),IF(N3&lt;P3,1,0),IF(Q3&gt;=S3,0,1)))</f>
      </c>
      <c r="J3" s="131">
        <f aca="true" t="shared" si="2" ref="J3:J22">SUM(U3-T3)</f>
        <v>0</v>
      </c>
      <c r="K3" s="29"/>
      <c r="L3" s="28" t="s">
        <v>20</v>
      </c>
      <c r="M3" s="157"/>
      <c r="N3" s="158"/>
      <c r="O3" s="28" t="s">
        <v>20</v>
      </c>
      <c r="P3" s="157"/>
      <c r="Q3" s="158"/>
      <c r="R3" s="28" t="s">
        <v>20</v>
      </c>
      <c r="S3" s="30"/>
      <c r="T3" s="140"/>
      <c r="U3" s="141"/>
    </row>
    <row r="4" spans="1:21" ht="18" customHeight="1">
      <c r="A4" s="31">
        <v>3</v>
      </c>
      <c r="B4" s="32" t="s">
        <v>21</v>
      </c>
      <c r="C4" s="126"/>
      <c r="D4" s="32" t="str">
        <f>IF(Inscriptions_10!F6="  ()",CONCATENATE("Rang ",Inscriptions_10!A6),Inscriptions_10!F6)</f>
        <v>Rang 5</v>
      </c>
      <c r="E4" s="32" t="s">
        <v>13</v>
      </c>
      <c r="F4" s="32" t="str">
        <f>IF(Inscriptions_10!F5="  ()",CONCATENATE("Rang ",Inscriptions_10!A5),Inscriptions_10!F5)</f>
        <v>Rang 4</v>
      </c>
      <c r="G4" s="32">
        <f t="shared" si="0"/>
      </c>
      <c r="H4" s="32" t="s">
        <v>20</v>
      </c>
      <c r="I4" s="32">
        <f t="shared" si="1"/>
      </c>
      <c r="J4" s="132">
        <f t="shared" si="2"/>
        <v>0</v>
      </c>
      <c r="K4" s="33"/>
      <c r="L4" s="32" t="s">
        <v>20</v>
      </c>
      <c r="M4" s="159"/>
      <c r="N4" s="160"/>
      <c r="O4" s="32" t="s">
        <v>20</v>
      </c>
      <c r="P4" s="159"/>
      <c r="Q4" s="160"/>
      <c r="R4" s="32" t="s">
        <v>20</v>
      </c>
      <c r="S4" s="34"/>
      <c r="T4" s="142"/>
      <c r="U4" s="143"/>
    </row>
    <row r="5" spans="1:21" ht="18" customHeight="1">
      <c r="A5" s="23">
        <v>4</v>
      </c>
      <c r="B5" s="24" t="s">
        <v>21</v>
      </c>
      <c r="C5" s="127"/>
      <c r="D5" s="24" t="str">
        <f>IF(Inscriptions_10!F4="  ()",CONCATENATE("Rang ",Inscriptions_10!A4),Inscriptions_10!F4)</f>
        <v>Rang 3</v>
      </c>
      <c r="E5" s="24" t="s">
        <v>13</v>
      </c>
      <c r="F5" s="24" t="str">
        <f>IF(Inscriptions_10!F7="  ()",CONCATENATE("Rang ",Inscriptions_10!A7),Inscriptions_10!F7)</f>
        <v>Rang 6</v>
      </c>
      <c r="G5" s="24">
        <f t="shared" si="0"/>
      </c>
      <c r="H5" s="24" t="s">
        <v>20</v>
      </c>
      <c r="I5" s="24">
        <f t="shared" si="1"/>
      </c>
      <c r="J5" s="133">
        <f t="shared" si="2"/>
        <v>0</v>
      </c>
      <c r="K5" s="25"/>
      <c r="L5" s="24" t="s">
        <v>20</v>
      </c>
      <c r="M5" s="161"/>
      <c r="N5" s="162"/>
      <c r="O5" s="24" t="s">
        <v>20</v>
      </c>
      <c r="P5" s="161"/>
      <c r="Q5" s="162"/>
      <c r="R5" s="24" t="s">
        <v>20</v>
      </c>
      <c r="S5" s="26"/>
      <c r="T5" s="144"/>
      <c r="U5" s="145"/>
    </row>
    <row r="6" spans="1:21" ht="18" customHeight="1">
      <c r="A6" s="23">
        <v>5</v>
      </c>
      <c r="B6" s="24" t="s">
        <v>21</v>
      </c>
      <c r="C6" s="127"/>
      <c r="D6" s="24" t="str">
        <f>IF(Inscriptions_10!F2="  ()",CONCATENATE("Rang ",Inscriptions_10!A2),Inscriptions_10!F2)</f>
        <v>Rang 1</v>
      </c>
      <c r="E6" s="24" t="s">
        <v>13</v>
      </c>
      <c r="F6" s="24" t="str">
        <f>IF(G2=I2,CONCATENATE("Vainqueur Match ",A2),IF(G2&gt;I2,D2,F2))</f>
        <v>Vainqueur Match 1</v>
      </c>
      <c r="G6" s="24">
        <f t="shared" si="0"/>
      </c>
      <c r="H6" s="24" t="s">
        <v>20</v>
      </c>
      <c r="I6" s="24">
        <f t="shared" si="1"/>
      </c>
      <c r="J6" s="134">
        <f t="shared" si="2"/>
        <v>0</v>
      </c>
      <c r="K6" s="25"/>
      <c r="L6" s="24" t="s">
        <v>20</v>
      </c>
      <c r="M6" s="161"/>
      <c r="N6" s="162"/>
      <c r="O6" s="24" t="s">
        <v>20</v>
      </c>
      <c r="P6" s="161"/>
      <c r="Q6" s="162"/>
      <c r="R6" s="24" t="s">
        <v>20</v>
      </c>
      <c r="S6" s="26"/>
      <c r="T6" s="146"/>
      <c r="U6" s="147"/>
    </row>
    <row r="7" spans="1:21" ht="18" customHeight="1" thickBot="1">
      <c r="A7" s="27">
        <v>6</v>
      </c>
      <c r="B7" s="28" t="s">
        <v>21</v>
      </c>
      <c r="C7" s="125"/>
      <c r="D7" s="28" t="str">
        <f>IF(G3=I3,CONCATENATE("Vainqueur Match ",A3),IF(G3&gt;I3,D3,F3))</f>
        <v>Vainqueur Match 2</v>
      </c>
      <c r="E7" s="28" t="s">
        <v>13</v>
      </c>
      <c r="F7" s="28" t="str">
        <f>IF(Inscriptions_10!F3="  ()",CONCATENATE("Rang ",Inscriptions_10!A3),Inscriptions_10!F3)</f>
        <v>Rang 2</v>
      </c>
      <c r="G7" s="28">
        <f t="shared" si="0"/>
      </c>
      <c r="H7" s="28" t="s">
        <v>20</v>
      </c>
      <c r="I7" s="28">
        <f t="shared" si="1"/>
      </c>
      <c r="J7" s="131">
        <f t="shared" si="2"/>
        <v>0</v>
      </c>
      <c r="K7" s="29"/>
      <c r="L7" s="28" t="s">
        <v>20</v>
      </c>
      <c r="M7" s="157"/>
      <c r="N7" s="158"/>
      <c r="O7" s="28" t="s">
        <v>20</v>
      </c>
      <c r="P7" s="157"/>
      <c r="Q7" s="158"/>
      <c r="R7" s="28" t="s">
        <v>20</v>
      </c>
      <c r="S7" s="30"/>
      <c r="T7" s="140"/>
      <c r="U7" s="141"/>
    </row>
    <row r="8" spans="1:21" ht="18" customHeight="1">
      <c r="A8" s="31">
        <v>7</v>
      </c>
      <c r="B8" s="32" t="s">
        <v>22</v>
      </c>
      <c r="C8" s="126"/>
      <c r="D8" s="32" t="str">
        <f>IF(G3=I3,CONCATENATE("Perdant Match ",A3),IF(G3&lt;I3,D3,F3))</f>
        <v>Perdant Match 2</v>
      </c>
      <c r="E8" s="32" t="s">
        <v>13</v>
      </c>
      <c r="F8" s="32" t="str">
        <f>IF(G6=I6,CONCATENATE("Perdant Match ",A6),IF(G6&lt;I6,D6,F6))</f>
        <v>Perdant Match 5</v>
      </c>
      <c r="G8" s="32">
        <f t="shared" si="0"/>
      </c>
      <c r="H8" s="32" t="s">
        <v>20</v>
      </c>
      <c r="I8" s="32">
        <f t="shared" si="1"/>
      </c>
      <c r="J8" s="134">
        <f t="shared" si="2"/>
        <v>0</v>
      </c>
      <c r="K8" s="33"/>
      <c r="L8" s="32" t="s">
        <v>20</v>
      </c>
      <c r="M8" s="159"/>
      <c r="N8" s="160"/>
      <c r="O8" s="32" t="s">
        <v>20</v>
      </c>
      <c r="P8" s="159"/>
      <c r="Q8" s="160"/>
      <c r="R8" s="32" t="s">
        <v>20</v>
      </c>
      <c r="S8" s="34"/>
      <c r="T8" s="146"/>
      <c r="U8" s="147"/>
    </row>
    <row r="9" spans="1:21" ht="18" customHeight="1" thickBot="1">
      <c r="A9" s="27">
        <v>8</v>
      </c>
      <c r="B9" s="28" t="s">
        <v>22</v>
      </c>
      <c r="C9" s="125"/>
      <c r="D9" s="28" t="str">
        <f>IF(G2=I2,CONCATENATE("Perdant Match ",A2),IF(G2&lt;I2,D2,F2))</f>
        <v>Perdant Match 1</v>
      </c>
      <c r="E9" s="28" t="s">
        <v>13</v>
      </c>
      <c r="F9" s="28" t="str">
        <f>IF(G7=I7,CONCATENATE("Perdant Match ",A7),IF(G7&lt;I7,D7,F7))</f>
        <v>Perdant Match 6</v>
      </c>
      <c r="G9" s="28">
        <f t="shared" si="0"/>
      </c>
      <c r="H9" s="28" t="s">
        <v>20</v>
      </c>
      <c r="I9" s="28">
        <f t="shared" si="1"/>
      </c>
      <c r="J9" s="131">
        <f t="shared" si="2"/>
        <v>0</v>
      </c>
      <c r="K9" s="29"/>
      <c r="L9" s="28" t="s">
        <v>20</v>
      </c>
      <c r="M9" s="157"/>
      <c r="N9" s="158"/>
      <c r="O9" s="28" t="s">
        <v>20</v>
      </c>
      <c r="P9" s="157"/>
      <c r="Q9" s="158"/>
      <c r="R9" s="28" t="s">
        <v>20</v>
      </c>
      <c r="S9" s="30"/>
      <c r="T9" s="140"/>
      <c r="U9" s="141"/>
    </row>
    <row r="10" spans="1:21" ht="18" customHeight="1">
      <c r="A10" s="31">
        <v>9</v>
      </c>
      <c r="B10" s="32" t="s">
        <v>23</v>
      </c>
      <c r="C10" s="126"/>
      <c r="D10" s="32" t="str">
        <f>IF(G6=I6,CONCATENATE("Vainqueur Match ",A6),IF(G6&gt;I6,D6,F6))</f>
        <v>Vainqueur Match 5</v>
      </c>
      <c r="E10" s="32" t="s">
        <v>13</v>
      </c>
      <c r="F10" s="32" t="str">
        <f>IF(G4=I4,CONCATENATE("Vainqueur Match ",A4),IF(G4&gt;I4,D4,F4))</f>
        <v>Vainqueur Match 3</v>
      </c>
      <c r="G10" s="32">
        <f>IF(K10=M10,"",SUM(IF(K10&gt;M10,1,0),IF(N10&gt;P10,1,0),IF(Q10&lt;=S10,0,1)))</f>
      </c>
      <c r="H10" s="32" t="s">
        <v>20</v>
      </c>
      <c r="I10" s="32">
        <f>IF(K10=M10,"",SUM(IF(K10&lt;M10,1,0),IF(N10&lt;P10,1,0),IF(Q10&gt;=S10,0,1)))</f>
      </c>
      <c r="J10" s="132">
        <f>SUM(U10-T10)</f>
        <v>0</v>
      </c>
      <c r="K10" s="33"/>
      <c r="L10" s="32" t="s">
        <v>20</v>
      </c>
      <c r="M10" s="159"/>
      <c r="N10" s="160"/>
      <c r="O10" s="32" t="s">
        <v>20</v>
      </c>
      <c r="P10" s="159"/>
      <c r="Q10" s="160"/>
      <c r="R10" s="32" t="s">
        <v>20</v>
      </c>
      <c r="S10" s="34"/>
      <c r="T10" s="142"/>
      <c r="U10" s="143"/>
    </row>
    <row r="11" spans="1:21" ht="18" customHeight="1" thickBot="1">
      <c r="A11" s="27">
        <v>10</v>
      </c>
      <c r="B11" s="28" t="s">
        <v>23</v>
      </c>
      <c r="C11" s="125"/>
      <c r="D11" s="28" t="str">
        <f>IF(G5=I5,CONCATENATE("Vainqueur Match ",A5),IF(G5&gt;I5,D5,F5))</f>
        <v>Vainqueur Match 4</v>
      </c>
      <c r="E11" s="28" t="s">
        <v>13</v>
      </c>
      <c r="F11" s="28" t="str">
        <f>IF(G7=I7,CONCATENATE("Vainqueur Match ",A7),IF(G7&gt;I7,D7,F7))</f>
        <v>Vainqueur Match 6</v>
      </c>
      <c r="G11" s="28">
        <f>IF(K11=M11,"",SUM(IF(K11&gt;M11,1,0),IF(N11&gt;P11,1,0),IF(Q11&lt;=S11,0,1)))</f>
      </c>
      <c r="H11" s="28" t="s">
        <v>20</v>
      </c>
      <c r="I11" s="28">
        <f>IF(K11=M11,"",SUM(IF(K11&lt;M11,1,0),IF(N11&lt;P11,1,0),IF(Q11&gt;=S11,0,1)))</f>
      </c>
      <c r="J11" s="131">
        <f>SUM(U11-T11)</f>
        <v>0</v>
      </c>
      <c r="K11" s="29"/>
      <c r="L11" s="28" t="s">
        <v>20</v>
      </c>
      <c r="M11" s="157"/>
      <c r="N11" s="158"/>
      <c r="O11" s="28" t="s">
        <v>20</v>
      </c>
      <c r="P11" s="157"/>
      <c r="Q11" s="158"/>
      <c r="R11" s="28" t="s">
        <v>20</v>
      </c>
      <c r="S11" s="30"/>
      <c r="T11" s="140"/>
      <c r="U11" s="141"/>
    </row>
    <row r="12" spans="1:21" ht="18" customHeight="1">
      <c r="A12" s="31">
        <v>11</v>
      </c>
      <c r="B12" s="32" t="s">
        <v>29</v>
      </c>
      <c r="C12" s="126"/>
      <c r="D12" s="32" t="str">
        <f>IF(G4=I4,CONCATENATE("Perdant Match ",A4),IF(G4&lt;I4,D4,F4))</f>
        <v>Perdant Match 3</v>
      </c>
      <c r="E12" s="32" t="s">
        <v>13</v>
      </c>
      <c r="F12" s="32" t="str">
        <f>IF(G8=I8,CONCATENATE("Vainqueur Match ",A8),IF(G8&gt;I8,D8,F8))</f>
        <v>Vainqueur Match 7</v>
      </c>
      <c r="G12" s="32">
        <f t="shared" si="0"/>
      </c>
      <c r="H12" s="32" t="s">
        <v>20</v>
      </c>
      <c r="I12" s="32">
        <f t="shared" si="1"/>
      </c>
      <c r="J12" s="134">
        <f t="shared" si="2"/>
        <v>0</v>
      </c>
      <c r="K12" s="33"/>
      <c r="L12" s="32" t="s">
        <v>20</v>
      </c>
      <c r="M12" s="159"/>
      <c r="N12" s="160"/>
      <c r="O12" s="32" t="s">
        <v>20</v>
      </c>
      <c r="P12" s="159"/>
      <c r="Q12" s="160"/>
      <c r="R12" s="32" t="s">
        <v>20</v>
      </c>
      <c r="S12" s="34"/>
      <c r="T12" s="146"/>
      <c r="U12" s="147"/>
    </row>
    <row r="13" spans="1:21" s="35" customFormat="1" ht="18" customHeight="1" thickBot="1">
      <c r="A13" s="27">
        <v>12</v>
      </c>
      <c r="B13" s="28" t="s">
        <v>29</v>
      </c>
      <c r="C13" s="125"/>
      <c r="D13" s="28" t="str">
        <f>IF(G9=I9,CONCATENATE("Vainqueur Match ",A9),IF(G9&gt;I9,D9,F9))</f>
        <v>Vainqueur Match 8</v>
      </c>
      <c r="E13" s="28" t="s">
        <v>13</v>
      </c>
      <c r="F13" s="28" t="str">
        <f>IF(G5=I5,CONCATENATE("Perdant Match ",A5),IF(G5&lt;I5,D5,F5))</f>
        <v>Perdant Match 4</v>
      </c>
      <c r="G13" s="28">
        <f t="shared" si="0"/>
      </c>
      <c r="H13" s="28" t="s">
        <v>20</v>
      </c>
      <c r="I13" s="28">
        <f t="shared" si="1"/>
      </c>
      <c r="J13" s="131">
        <f t="shared" si="2"/>
        <v>0</v>
      </c>
      <c r="K13" s="29"/>
      <c r="L13" s="28" t="s">
        <v>20</v>
      </c>
      <c r="M13" s="157"/>
      <c r="N13" s="158"/>
      <c r="O13" s="28" t="s">
        <v>20</v>
      </c>
      <c r="P13" s="157"/>
      <c r="Q13" s="158"/>
      <c r="R13" s="28" t="s">
        <v>20</v>
      </c>
      <c r="S13" s="30"/>
      <c r="T13" s="148"/>
      <c r="U13" s="149"/>
    </row>
    <row r="14" spans="1:21" s="35" customFormat="1" ht="18" customHeight="1">
      <c r="A14" s="31">
        <v>13</v>
      </c>
      <c r="B14" s="32" t="s">
        <v>29</v>
      </c>
      <c r="C14" s="126"/>
      <c r="D14" s="32" t="str">
        <f>IF(G11=I11,CONCATENATE("Perdant Match ",A11),IF(G11&lt;I11,D11,F11))</f>
        <v>Perdant Match 10</v>
      </c>
      <c r="E14" s="32" t="s">
        <v>13</v>
      </c>
      <c r="F14" s="32" t="str">
        <f>IF(G12=I12,CONCATENATE("Vainqueur Match ",A12),IF(G12&gt;I12,D12,F12))</f>
        <v>Vainqueur Match 11</v>
      </c>
      <c r="G14" s="32">
        <f t="shared" si="0"/>
      </c>
      <c r="H14" s="32" t="s">
        <v>20</v>
      </c>
      <c r="I14" s="32">
        <f t="shared" si="1"/>
      </c>
      <c r="J14" s="132">
        <f t="shared" si="2"/>
        <v>0</v>
      </c>
      <c r="K14" s="33"/>
      <c r="L14" s="32" t="s">
        <v>20</v>
      </c>
      <c r="M14" s="159"/>
      <c r="N14" s="160"/>
      <c r="O14" s="32" t="s">
        <v>20</v>
      </c>
      <c r="P14" s="159"/>
      <c r="Q14" s="160"/>
      <c r="R14" s="32" t="s">
        <v>20</v>
      </c>
      <c r="S14" s="34"/>
      <c r="T14" s="142"/>
      <c r="U14" s="143"/>
    </row>
    <row r="15" spans="1:21" s="35" customFormat="1" ht="18" customHeight="1" thickBot="1">
      <c r="A15" s="27">
        <v>14</v>
      </c>
      <c r="B15" s="28" t="s">
        <v>29</v>
      </c>
      <c r="C15" s="125"/>
      <c r="D15" s="28" t="str">
        <f>IF(G13=I13,CONCATENATE("Vainqueur Match ",A13),IF(G13&gt;I13,D13,F13))</f>
        <v>Vainqueur Match 12</v>
      </c>
      <c r="E15" s="28" t="s">
        <v>13</v>
      </c>
      <c r="F15" s="28" t="str">
        <f>IF(G10=I10,CONCATENATE("Perdant Match ",A10),IF(G10&lt;I10,D10,F10))</f>
        <v>Perdant Match 9</v>
      </c>
      <c r="G15" s="28">
        <f t="shared" si="0"/>
      </c>
      <c r="H15" s="28" t="s">
        <v>20</v>
      </c>
      <c r="I15" s="28">
        <f t="shared" si="1"/>
      </c>
      <c r="J15" s="131">
        <f t="shared" si="2"/>
        <v>0</v>
      </c>
      <c r="K15" s="29"/>
      <c r="L15" s="28" t="s">
        <v>20</v>
      </c>
      <c r="M15" s="157"/>
      <c r="N15" s="158"/>
      <c r="O15" s="28" t="s">
        <v>20</v>
      </c>
      <c r="P15" s="157"/>
      <c r="Q15" s="158"/>
      <c r="R15" s="28" t="s">
        <v>20</v>
      </c>
      <c r="S15" s="30"/>
      <c r="T15" s="140"/>
      <c r="U15" s="141"/>
    </row>
    <row r="16" spans="1:21" s="35" customFormat="1" ht="18" customHeight="1">
      <c r="A16" s="165">
        <v>15</v>
      </c>
      <c r="B16" s="36" t="s">
        <v>24</v>
      </c>
      <c r="C16" s="126"/>
      <c r="D16" s="32" t="str">
        <f>IF(G10=I10,CONCATENATE("Vainqueur Match ",A10),IF(G10&gt;I10,D10,F10))</f>
        <v>Vainqueur Match 9</v>
      </c>
      <c r="E16" s="32" t="s">
        <v>13</v>
      </c>
      <c r="F16" s="32" t="str">
        <f>IF(G14=I14,CONCATENATE("Vainqueur Match ",A14),IF(G14&gt;I14,D14,F14))</f>
        <v>Vainqueur Match 13</v>
      </c>
      <c r="G16" s="32">
        <f t="shared" si="0"/>
      </c>
      <c r="H16" s="32" t="s">
        <v>20</v>
      </c>
      <c r="I16" s="32">
        <f t="shared" si="1"/>
      </c>
      <c r="J16" s="132">
        <f t="shared" si="2"/>
        <v>0</v>
      </c>
      <c r="K16" s="33"/>
      <c r="L16" s="32" t="s">
        <v>20</v>
      </c>
      <c r="M16" s="159"/>
      <c r="N16" s="160"/>
      <c r="O16" s="32" t="s">
        <v>20</v>
      </c>
      <c r="P16" s="159"/>
      <c r="Q16" s="160"/>
      <c r="R16" s="32" t="s">
        <v>20</v>
      </c>
      <c r="S16" s="34"/>
      <c r="T16" s="142"/>
      <c r="U16" s="143"/>
    </row>
    <row r="17" spans="1:21" ht="18" customHeight="1" thickBot="1">
      <c r="A17" s="166">
        <v>16</v>
      </c>
      <c r="B17" s="43" t="s">
        <v>24</v>
      </c>
      <c r="C17" s="125"/>
      <c r="D17" s="28" t="str">
        <f>IF(G11=I11,CONCATENATE("Vainqueur Match ",A11),IF(G11&gt;I11,D11,F11))</f>
        <v>Vainqueur Match 10</v>
      </c>
      <c r="E17" s="28" t="s">
        <v>13</v>
      </c>
      <c r="F17" s="28" t="str">
        <f>IF(G15=I15,CONCATENATE("Vainqueur Match ",A15),IF(G15&gt;I15,D15,F15))</f>
        <v>Vainqueur Match 14</v>
      </c>
      <c r="G17" s="28">
        <f t="shared" si="0"/>
      </c>
      <c r="H17" s="28" t="s">
        <v>20</v>
      </c>
      <c r="I17" s="28">
        <f t="shared" si="1"/>
      </c>
      <c r="J17" s="131">
        <f t="shared" si="2"/>
        <v>0</v>
      </c>
      <c r="K17" s="29"/>
      <c r="L17" s="28" t="s">
        <v>20</v>
      </c>
      <c r="M17" s="157"/>
      <c r="N17" s="158"/>
      <c r="O17" s="28" t="s">
        <v>20</v>
      </c>
      <c r="P17" s="157"/>
      <c r="Q17" s="158"/>
      <c r="R17" s="28" t="s">
        <v>20</v>
      </c>
      <c r="S17" s="30"/>
      <c r="T17" s="140"/>
      <c r="U17" s="141"/>
    </row>
    <row r="18" spans="1:21" ht="18" customHeight="1">
      <c r="A18" s="165">
        <v>17</v>
      </c>
      <c r="B18" s="36" t="s">
        <v>30</v>
      </c>
      <c r="C18" s="126"/>
      <c r="D18" s="32" t="str">
        <f>IF(G8=I8,CONCATENATE("Perdant Match ",A8),IF(G8&lt;I8,D8,F8))</f>
        <v>Perdant Match 7</v>
      </c>
      <c r="E18" s="32" t="s">
        <v>13</v>
      </c>
      <c r="F18" s="32" t="str">
        <f>IF(G9=I9,CONCATENATE("Perdant Match ",A9),IF(G9&lt;I9,D9,F9))</f>
        <v>Perdant Match 8</v>
      </c>
      <c r="G18" s="32">
        <f t="shared" si="0"/>
      </c>
      <c r="H18" s="32" t="s">
        <v>20</v>
      </c>
      <c r="I18" s="32">
        <f t="shared" si="1"/>
      </c>
      <c r="J18" s="132">
        <f t="shared" si="2"/>
        <v>0</v>
      </c>
      <c r="K18" s="33"/>
      <c r="L18" s="32" t="s">
        <v>20</v>
      </c>
      <c r="M18" s="159"/>
      <c r="N18" s="160"/>
      <c r="O18" s="32" t="s">
        <v>20</v>
      </c>
      <c r="P18" s="159"/>
      <c r="Q18" s="160"/>
      <c r="R18" s="32" t="s">
        <v>20</v>
      </c>
      <c r="S18" s="34"/>
      <c r="T18" s="142"/>
      <c r="U18" s="143"/>
    </row>
    <row r="19" spans="1:21" ht="18" customHeight="1">
      <c r="A19" s="167">
        <v>18</v>
      </c>
      <c r="B19" s="37" t="s">
        <v>25</v>
      </c>
      <c r="C19" s="127"/>
      <c r="D19" s="24" t="str">
        <f>IF(G12=I12,CONCATENATE("Perdant Match ",A12),IF(G12&lt;I12,D12,F12))</f>
        <v>Perdant Match 11</v>
      </c>
      <c r="E19" s="24" t="s">
        <v>13</v>
      </c>
      <c r="F19" s="24" t="str">
        <f>IF(G13=I13,CONCATENATE("Perdant Match ",A13),IF(G13&lt;I13,D13,F13))</f>
        <v>Perdant Match 12</v>
      </c>
      <c r="G19" s="24">
        <f t="shared" si="0"/>
      </c>
      <c r="H19" s="24" t="s">
        <v>20</v>
      </c>
      <c r="I19" s="24">
        <f t="shared" si="1"/>
      </c>
      <c r="J19" s="133">
        <f t="shared" si="2"/>
        <v>0</v>
      </c>
      <c r="K19" s="25"/>
      <c r="L19" s="24" t="s">
        <v>20</v>
      </c>
      <c r="M19" s="161"/>
      <c r="N19" s="162"/>
      <c r="O19" s="24" t="s">
        <v>20</v>
      </c>
      <c r="P19" s="161"/>
      <c r="Q19" s="162"/>
      <c r="R19" s="24" t="s">
        <v>20</v>
      </c>
      <c r="S19" s="26"/>
      <c r="T19" s="144"/>
      <c r="U19" s="145"/>
    </row>
    <row r="20" spans="1:21" ht="18" customHeight="1">
      <c r="A20" s="167">
        <v>19</v>
      </c>
      <c r="B20" s="37" t="s">
        <v>26</v>
      </c>
      <c r="C20" s="127"/>
      <c r="D20" s="24" t="str">
        <f>IF(G14=I14,CONCATENATE("Perdant Match ",A14),IF(G14&lt;I14,D14,F14))</f>
        <v>Perdant Match 13</v>
      </c>
      <c r="E20" s="24" t="s">
        <v>13</v>
      </c>
      <c r="F20" s="24" t="str">
        <f>IF(G15=I15,CONCATENATE("Perdant Match ",A15),IF(G15&lt;I15,D15,F15))</f>
        <v>Perdant Match 14</v>
      </c>
      <c r="G20" s="24">
        <f t="shared" si="0"/>
      </c>
      <c r="H20" s="24" t="s">
        <v>20</v>
      </c>
      <c r="I20" s="24">
        <f t="shared" si="1"/>
      </c>
      <c r="J20" s="133">
        <f t="shared" si="2"/>
        <v>0</v>
      </c>
      <c r="K20" s="25"/>
      <c r="L20" s="24" t="s">
        <v>20</v>
      </c>
      <c r="M20" s="161"/>
      <c r="N20" s="162"/>
      <c r="O20" s="24" t="s">
        <v>20</v>
      </c>
      <c r="P20" s="161"/>
      <c r="Q20" s="162"/>
      <c r="R20" s="24" t="s">
        <v>20</v>
      </c>
      <c r="S20" s="26"/>
      <c r="T20" s="144"/>
      <c r="U20" s="145"/>
    </row>
    <row r="21" spans="1:21" ht="18" customHeight="1">
      <c r="A21" s="23">
        <v>20</v>
      </c>
      <c r="B21" s="37" t="s">
        <v>27</v>
      </c>
      <c r="C21" s="127"/>
      <c r="D21" s="24" t="str">
        <f>IF(G16=I16,CONCATENATE("Perdant Match ",A16),IF(G16&lt;I16,D16,F16))</f>
        <v>Perdant Match 15</v>
      </c>
      <c r="E21" s="24" t="s">
        <v>13</v>
      </c>
      <c r="F21" s="24" t="str">
        <f>IF(G17=I17,CONCATENATE("Perdant Match ",A17),IF(G17&lt;I17,D17,F17))</f>
        <v>Perdant Match 16</v>
      </c>
      <c r="G21" s="24">
        <f t="shared" si="0"/>
      </c>
      <c r="H21" s="24" t="s">
        <v>20</v>
      </c>
      <c r="I21" s="24">
        <f t="shared" si="1"/>
      </c>
      <c r="J21" s="133">
        <f t="shared" si="2"/>
        <v>0</v>
      </c>
      <c r="K21" s="25"/>
      <c r="L21" s="24" t="s">
        <v>20</v>
      </c>
      <c r="M21" s="161"/>
      <c r="N21" s="162"/>
      <c r="O21" s="24" t="s">
        <v>20</v>
      </c>
      <c r="P21" s="161"/>
      <c r="Q21" s="162"/>
      <c r="R21" s="24" t="s">
        <v>20</v>
      </c>
      <c r="S21" s="26"/>
      <c r="T21" s="144"/>
      <c r="U21" s="145"/>
    </row>
    <row r="22" spans="1:21" ht="18" customHeight="1" thickBot="1">
      <c r="A22" s="38">
        <v>21</v>
      </c>
      <c r="B22" s="39" t="s">
        <v>28</v>
      </c>
      <c r="C22" s="128"/>
      <c r="D22" s="39" t="str">
        <f>IF(G16=I16,CONCATENATE("Vainqueur Match ",A16),IF(G16&gt;I16,D16,F16))</f>
        <v>Vainqueur Match 15</v>
      </c>
      <c r="E22" s="39" t="s">
        <v>13</v>
      </c>
      <c r="F22" s="39" t="str">
        <f>IF(G17=I17,CONCATENATE("Vainqueur Match ",A17),IF(G17&gt;I17,D17,F17))</f>
        <v>Vainqueur Match 16</v>
      </c>
      <c r="G22" s="39">
        <f t="shared" si="0"/>
      </c>
      <c r="H22" s="39" t="s">
        <v>20</v>
      </c>
      <c r="I22" s="39">
        <f t="shared" si="1"/>
      </c>
      <c r="J22" s="135">
        <f t="shared" si="2"/>
        <v>0</v>
      </c>
      <c r="K22" s="40"/>
      <c r="L22" s="39" t="s">
        <v>20</v>
      </c>
      <c r="M22" s="163"/>
      <c r="N22" s="164"/>
      <c r="O22" s="39" t="s">
        <v>20</v>
      </c>
      <c r="P22" s="163"/>
      <c r="Q22" s="164"/>
      <c r="R22" s="39" t="s">
        <v>20</v>
      </c>
      <c r="S22" s="41"/>
      <c r="T22" s="150"/>
      <c r="U22" s="151"/>
    </row>
    <row r="23" ht="15.75" thickTop="1"/>
  </sheetData>
  <sheetProtection sheet="1"/>
  <printOptions horizontalCentered="1" verticalCentered="1"/>
  <pageMargins left="0" right="0" top="0" bottom="0" header="0" footer="0"/>
  <pageSetup horizontalDpi="360" verticalDpi="360" orientation="landscape" paperSize="9" r:id="rId1"/>
  <ignoredErrors>
    <ignoredError sqref="F1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M40"/>
  <sheetViews>
    <sheetView workbookViewId="0" topLeftCell="A1">
      <selection activeCell="K39" sqref="K39"/>
    </sheetView>
  </sheetViews>
  <sheetFormatPr defaultColWidth="11.421875" defaultRowHeight="15"/>
  <cols>
    <col min="2" max="3" width="12.00390625" style="0" bestFit="1" customWidth="1"/>
    <col min="4" max="5" width="12.421875" style="0" bestFit="1" customWidth="1"/>
    <col min="8" max="9" width="12.421875" style="0" bestFit="1" customWidth="1"/>
    <col min="10" max="10" width="12.00390625" style="0" bestFit="1" customWidth="1"/>
    <col min="11" max="11" width="10.8515625" style="0" bestFit="1" customWidth="1"/>
    <col min="13" max="13" width="11.28125" style="0" bestFit="1" customWidth="1"/>
  </cols>
  <sheetData>
    <row r="1" spans="4:8" ht="15" customHeight="1">
      <c r="D1" s="172" t="s">
        <v>0</v>
      </c>
      <c r="E1" s="172"/>
      <c r="F1" s="172"/>
      <c r="G1" s="172"/>
      <c r="H1" s="173"/>
    </row>
    <row r="2" spans="4:8" ht="15" customHeight="1">
      <c r="D2" s="172"/>
      <c r="E2" s="172"/>
      <c r="F2" s="172"/>
      <c r="G2" s="172"/>
      <c r="H2" s="173"/>
    </row>
    <row r="3" spans="1:13" ht="15" customHeight="1">
      <c r="A3" s="44"/>
      <c r="B3" s="45" t="str">
        <f>CONCATENATE(Matchs_10!D6)</f>
        <v>Rang 1</v>
      </c>
      <c r="C3" s="46"/>
      <c r="D3" s="47"/>
      <c r="E3" s="47"/>
      <c r="F3" s="48"/>
      <c r="G3" s="48"/>
      <c r="H3" s="48"/>
      <c r="I3" s="49"/>
      <c r="J3" s="50"/>
      <c r="K3" s="50"/>
      <c r="L3" s="51"/>
      <c r="M3" s="51"/>
    </row>
    <row r="4" spans="1:13" ht="15" customHeight="1">
      <c r="A4" s="44"/>
      <c r="B4" s="52"/>
      <c r="C4" s="53"/>
      <c r="D4" s="47"/>
      <c r="E4" s="47"/>
      <c r="F4" s="48"/>
      <c r="G4" s="48"/>
      <c r="H4" s="48"/>
      <c r="I4" s="54"/>
      <c r="J4" s="50"/>
      <c r="K4" s="51"/>
      <c r="L4" s="51"/>
      <c r="M4" s="55" t="str">
        <f>CONCATENATE(Matchs_10!D20)</f>
        <v>Perdant Match 13</v>
      </c>
    </row>
    <row r="5" spans="1:13" ht="15" customHeight="1">
      <c r="A5" s="47" t="str">
        <f>CONCATENATE(Matchs_10!D2," ")</f>
        <v>Rang 9 </v>
      </c>
      <c r="B5" s="56">
        <v>5</v>
      </c>
      <c r="C5" s="57" t="str">
        <f>CONCATENATE(Matchs_10!D10)</f>
        <v>Vainqueur Match 5</v>
      </c>
      <c r="D5" s="48"/>
      <c r="E5" s="47"/>
      <c r="F5" s="44"/>
      <c r="G5" s="44"/>
      <c r="H5" s="48"/>
      <c r="I5" s="54"/>
      <c r="J5" s="50"/>
      <c r="K5" s="51"/>
      <c r="L5" s="51"/>
      <c r="M5" s="58"/>
    </row>
    <row r="6" spans="1:13" ht="15" customHeight="1">
      <c r="A6" s="59"/>
      <c r="B6" s="60" t="str">
        <f>CONCATENATE("(",Matchs_10!G6," : ",Matchs_10!I6,")")</f>
        <v>( : )</v>
      </c>
      <c r="C6" s="61"/>
      <c r="D6" s="48"/>
      <c r="E6" s="47"/>
      <c r="F6" s="51"/>
      <c r="G6" s="51"/>
      <c r="H6" s="48"/>
      <c r="I6" s="49"/>
      <c r="J6" s="50"/>
      <c r="K6" s="51"/>
      <c r="L6" s="51"/>
      <c r="M6" s="62" t="s">
        <v>1</v>
      </c>
    </row>
    <row r="7" spans="1:13" ht="15" customHeight="1">
      <c r="A7" s="63">
        <v>1</v>
      </c>
      <c r="B7" s="64" t="str">
        <f>CONCATENATE(Matchs_10!F6)</f>
        <v>Vainqueur Match 1</v>
      </c>
      <c r="C7" s="65"/>
      <c r="D7" s="48"/>
      <c r="E7" s="47"/>
      <c r="F7" s="66" t="s">
        <v>2</v>
      </c>
      <c r="G7" s="66"/>
      <c r="H7" s="48"/>
      <c r="I7" s="112" t="str">
        <f>CONCATENATE(Matchs_10!D14)</f>
        <v>Perdant Match 10</v>
      </c>
      <c r="J7" s="54"/>
      <c r="K7" s="51"/>
      <c r="L7" s="51"/>
      <c r="M7" s="67"/>
    </row>
    <row r="8" spans="1:13" ht="15" customHeight="1">
      <c r="A8" s="68" t="str">
        <f>CONCATENATE("(",Matchs_10!G2," : ",Matchs_10!I2,")")</f>
        <v>( : )</v>
      </c>
      <c r="B8" s="69"/>
      <c r="C8" s="65"/>
      <c r="D8" s="48"/>
      <c r="E8" s="44"/>
      <c r="F8" s="70"/>
      <c r="G8" s="70"/>
      <c r="H8" s="44"/>
      <c r="I8" s="71"/>
      <c r="J8" s="72"/>
      <c r="K8" s="51"/>
      <c r="L8" s="51"/>
      <c r="M8" s="63">
        <v>19</v>
      </c>
    </row>
    <row r="9" spans="1:13" ht="15" customHeight="1">
      <c r="A9" s="73" t="str">
        <f>CONCATENATE(Matchs_10!F2," ")</f>
        <v>Rang 8 </v>
      </c>
      <c r="B9" s="44"/>
      <c r="C9" s="65"/>
      <c r="D9" s="48"/>
      <c r="E9" s="47"/>
      <c r="F9" s="51"/>
      <c r="G9" s="51"/>
      <c r="H9" s="48"/>
      <c r="I9" s="74"/>
      <c r="J9" s="45" t="str">
        <f>CONCATENATE(Matchs_10!D12)</f>
        <v>Perdant Match 3</v>
      </c>
      <c r="K9" s="51"/>
      <c r="L9" s="51"/>
      <c r="M9" s="75"/>
    </row>
    <row r="10" spans="1:13" ht="15" customHeight="1">
      <c r="A10" s="44"/>
      <c r="B10" s="47"/>
      <c r="C10" s="63">
        <v>9</v>
      </c>
      <c r="D10" s="57" t="str">
        <f>CONCATENATE(Matchs_10!D16)</f>
        <v>Vainqueur Match 9</v>
      </c>
      <c r="E10" s="45"/>
      <c r="F10" s="152" t="str">
        <f>CONCATENATE("(",Matchs_10!G16," : ",Matchs_10!I16,")")</f>
        <v>( : )</v>
      </c>
      <c r="G10" s="48"/>
      <c r="H10" s="76" t="str">
        <f>CONCATENATE(Matchs_10!F16)</f>
        <v>Vainqueur Match 13</v>
      </c>
      <c r="I10" s="77">
        <v>13</v>
      </c>
      <c r="J10" s="78"/>
      <c r="K10" s="51"/>
      <c r="L10" s="50"/>
      <c r="M10" s="62" t="str">
        <f>CONCATENATE("(",Matchs_10!G20," : ",Matchs_10!I20,")")</f>
        <v>( : )</v>
      </c>
    </row>
    <row r="11" spans="1:13" ht="15" customHeight="1">
      <c r="A11" s="51"/>
      <c r="B11" s="47"/>
      <c r="C11" s="68" t="str">
        <f>CONCATENATE("(",Matchs_10!G10," : ",Matchs_10!I10,")")</f>
        <v>( : )</v>
      </c>
      <c r="D11" s="48"/>
      <c r="E11" s="69"/>
      <c r="F11" s="79">
        <v>15</v>
      </c>
      <c r="G11" s="80"/>
      <c r="H11" s="81"/>
      <c r="I11" s="82" t="str">
        <f>CONCATENATE("(",Matchs_10!G14," : ",Matchs_10!I14,")")</f>
        <v>( : )</v>
      </c>
      <c r="J11" s="83"/>
      <c r="K11" s="51"/>
      <c r="L11" s="51"/>
      <c r="M11" s="67"/>
    </row>
    <row r="12" spans="1:13" ht="15" customHeight="1">
      <c r="A12" s="51"/>
      <c r="B12" s="47"/>
      <c r="C12" s="65"/>
      <c r="D12" s="48"/>
      <c r="E12" s="47"/>
      <c r="F12" s="44"/>
      <c r="G12" s="44"/>
      <c r="H12" s="48"/>
      <c r="I12" s="84"/>
      <c r="J12" s="51"/>
      <c r="K12" s="48"/>
      <c r="L12" s="51"/>
      <c r="M12" s="85" t="str">
        <f>CONCATENATE(Matchs_10!F20)</f>
        <v>Perdant Match 14</v>
      </c>
    </row>
    <row r="13" spans="1:13" ht="15" customHeight="1">
      <c r="A13" s="51"/>
      <c r="B13" s="86" t="str">
        <f>CONCATENATE(Matchs_10!D4)</f>
        <v>Rang 5</v>
      </c>
      <c r="C13" s="65"/>
      <c r="D13" s="48"/>
      <c r="E13" s="47"/>
      <c r="F13" s="48"/>
      <c r="G13" s="48"/>
      <c r="H13" s="48"/>
      <c r="I13" s="81" t="str">
        <f>CONCATENATE(Matchs_10!F14)</f>
        <v>Vainqueur Match 11</v>
      </c>
      <c r="J13" s="77">
        <v>11</v>
      </c>
      <c r="K13" s="55" t="str">
        <f>CONCATENATE(Matchs_10!D8)</f>
        <v>Perdant Match 2</v>
      </c>
      <c r="L13" s="51"/>
      <c r="M13" s="44"/>
    </row>
    <row r="14" spans="1:13" ht="15" customHeight="1">
      <c r="A14" s="51"/>
      <c r="B14" s="69"/>
      <c r="C14" s="87"/>
      <c r="D14" s="48"/>
      <c r="E14" s="48"/>
      <c r="F14" s="44"/>
      <c r="G14" s="44"/>
      <c r="H14" s="48"/>
      <c r="I14" s="48"/>
      <c r="J14" s="82" t="str">
        <f>CONCATENATE("(",Matchs_10!G12," : ",Matchs_10!I12,")")</f>
        <v>( : )</v>
      </c>
      <c r="K14" s="88"/>
      <c r="L14" s="51"/>
      <c r="M14" s="51"/>
    </row>
    <row r="15" spans="1:13" ht="15" customHeight="1">
      <c r="A15" s="51"/>
      <c r="B15" s="56">
        <v>3</v>
      </c>
      <c r="C15" s="89" t="str">
        <f>CONCATENATE(Matchs_10!F10)</f>
        <v>Vainqueur Match 3</v>
      </c>
      <c r="D15" s="48"/>
      <c r="E15" s="55" t="str">
        <f>CONCATENATE(Matchs_10!D22)</f>
        <v>Vainqueur Match 15</v>
      </c>
      <c r="F15" s="50"/>
      <c r="G15" s="55" t="str">
        <f>CONCATENATE(Matchs_10!D21)</f>
        <v>Perdant Match 15</v>
      </c>
      <c r="H15" s="48"/>
      <c r="I15" s="48"/>
      <c r="J15" s="84" t="str">
        <f>CONCATENATE(Matchs_10!F12)</f>
        <v>Vainqueur Match 7</v>
      </c>
      <c r="K15" s="77">
        <v>7</v>
      </c>
      <c r="L15" s="51"/>
      <c r="M15" s="55" t="str">
        <f>CONCATENATE(Matchs_10!D19)</f>
        <v>Perdant Match 11</v>
      </c>
    </row>
    <row r="16" spans="1:13" ht="15" customHeight="1">
      <c r="A16" s="51"/>
      <c r="B16" s="60" t="str">
        <f>CONCATENATE("(",Matchs_10!G4," : ",Matchs_10!I4,")")</f>
        <v>( : )</v>
      </c>
      <c r="C16" s="90"/>
      <c r="D16" s="48"/>
      <c r="E16" s="78"/>
      <c r="F16" s="91"/>
      <c r="G16" s="58"/>
      <c r="H16" s="48"/>
      <c r="I16" s="48"/>
      <c r="J16" s="92"/>
      <c r="K16" s="82" t="str">
        <f>CONCATENATE("(",Matchs_10!G8," : ",Matchs_10!I8,")")</f>
        <v>( : )</v>
      </c>
      <c r="L16" s="51"/>
      <c r="M16" s="58"/>
    </row>
    <row r="17" spans="1:13" ht="15" customHeight="1">
      <c r="A17" s="51"/>
      <c r="B17" s="85" t="str">
        <f>CONCATENATE(Matchs_10!F4)</f>
        <v>Rang 4</v>
      </c>
      <c r="C17" s="46"/>
      <c r="D17" s="44"/>
      <c r="E17" s="93" t="s">
        <v>3</v>
      </c>
      <c r="F17" s="54"/>
      <c r="G17" s="62" t="s">
        <v>4</v>
      </c>
      <c r="H17" s="48"/>
      <c r="I17" s="48"/>
      <c r="J17" s="54"/>
      <c r="K17" s="57" t="str">
        <f>CONCATENATE(Matchs_10!F8)</f>
        <v>Perdant Match 5</v>
      </c>
      <c r="L17" s="51"/>
      <c r="M17" s="62" t="s">
        <v>5</v>
      </c>
    </row>
    <row r="18" spans="1:13" ht="15" customHeight="1">
      <c r="A18" s="44"/>
      <c r="B18" s="44"/>
      <c r="C18" s="94"/>
      <c r="D18" s="68"/>
      <c r="E18" s="93"/>
      <c r="F18" s="44"/>
      <c r="G18" s="67"/>
      <c r="H18" s="48"/>
      <c r="I18" s="48"/>
      <c r="J18" s="50"/>
      <c r="K18" s="50"/>
      <c r="L18" s="51"/>
      <c r="M18" s="67"/>
    </row>
    <row r="19" spans="1:13" ht="15" customHeight="1">
      <c r="A19" s="44"/>
      <c r="B19" s="44"/>
      <c r="C19" s="95"/>
      <c r="D19" s="94"/>
      <c r="E19" s="77">
        <v>21</v>
      </c>
      <c r="F19" s="48"/>
      <c r="G19" s="63">
        <v>20</v>
      </c>
      <c r="H19" s="48"/>
      <c r="I19" s="48"/>
      <c r="J19" s="50"/>
      <c r="K19" s="50"/>
      <c r="L19" s="51"/>
      <c r="M19" s="63">
        <v>18</v>
      </c>
    </row>
    <row r="20" spans="1:13" ht="15" customHeight="1">
      <c r="A20" s="44"/>
      <c r="B20" s="44"/>
      <c r="C20" s="95"/>
      <c r="D20" s="94"/>
      <c r="E20" s="96"/>
      <c r="F20" s="97"/>
      <c r="G20" s="75"/>
      <c r="H20" s="48"/>
      <c r="I20" s="48"/>
      <c r="J20" s="54"/>
      <c r="K20" s="44"/>
      <c r="L20" s="51"/>
      <c r="M20" s="75"/>
    </row>
    <row r="21" spans="1:13" ht="15" customHeight="1">
      <c r="A21" s="44"/>
      <c r="B21" s="55" t="str">
        <f>CONCATENATE(Matchs_10!D5)</f>
        <v>Rang 3</v>
      </c>
      <c r="C21" s="46"/>
      <c r="D21" s="94"/>
      <c r="E21" s="93" t="str">
        <f>CONCATENATE("(",Matchs_10!G22," : ",Matchs_10!I22,")")</f>
        <v>( : )</v>
      </c>
      <c r="F21" s="44"/>
      <c r="G21" s="62" t="str">
        <f>CONCATENATE("(",Matchs_10!G21," : ",Matchs_10!I21,")")</f>
        <v>( : )</v>
      </c>
      <c r="H21" s="48"/>
      <c r="I21" s="50"/>
      <c r="J21" s="54"/>
      <c r="K21" s="45" t="str">
        <f>CONCATENATE(Matchs_10!D9)</f>
        <v>Perdant Match 1</v>
      </c>
      <c r="L21" s="51"/>
      <c r="M21" s="62" t="str">
        <f>CONCATENATE("(",Matchs_10!G19," : ",Matchs_10!I19,")")</f>
        <v>( : )</v>
      </c>
    </row>
    <row r="22" spans="1:13" ht="15" customHeight="1">
      <c r="A22" s="51"/>
      <c r="B22" s="99"/>
      <c r="C22" s="100"/>
      <c r="D22" s="47"/>
      <c r="E22" s="98"/>
      <c r="F22" s="91"/>
      <c r="G22" s="67"/>
      <c r="H22" s="50"/>
      <c r="I22" s="50"/>
      <c r="J22" s="54"/>
      <c r="K22" s="98"/>
      <c r="L22" s="51"/>
      <c r="M22" s="67"/>
    </row>
    <row r="23" spans="1:13" ht="15" customHeight="1">
      <c r="A23" s="51"/>
      <c r="B23" s="56">
        <v>4</v>
      </c>
      <c r="C23" s="101" t="str">
        <f>CONCATENATE(Matchs_10!D11)</f>
        <v>Vainqueur Match 4</v>
      </c>
      <c r="D23" s="48"/>
      <c r="E23" s="57" t="str">
        <f>CONCATENATE(Matchs_10!F22)</f>
        <v>Vainqueur Match 16</v>
      </c>
      <c r="F23" s="50"/>
      <c r="G23" s="85" t="str">
        <f>CONCATENATE(Matchs_10!F21)</f>
        <v>Perdant Match 16</v>
      </c>
      <c r="H23" s="50"/>
      <c r="I23" s="52"/>
      <c r="J23" s="102" t="str">
        <f>CONCATENATE(Matchs_10!D13)</f>
        <v>Vainqueur Match 8</v>
      </c>
      <c r="K23" s="77">
        <v>8</v>
      </c>
      <c r="L23" s="51"/>
      <c r="M23" s="85" t="str">
        <f>CONCATENATE(Matchs_10!F19)</f>
        <v>Perdant Match 12</v>
      </c>
    </row>
    <row r="24" spans="1:13" ht="15" customHeight="1">
      <c r="A24" s="51"/>
      <c r="B24" s="60" t="str">
        <f>CONCATENATE("(",Matchs_10!G5," : ",Matchs_10!I5,")")</f>
        <v>( : )</v>
      </c>
      <c r="C24" s="61"/>
      <c r="D24" s="48"/>
      <c r="E24" s="50"/>
      <c r="F24" s="44"/>
      <c r="G24" s="44"/>
      <c r="H24" s="50"/>
      <c r="I24" s="50"/>
      <c r="J24" s="61"/>
      <c r="K24" s="82" t="str">
        <f>CONCATENATE("(",Matchs_10!G9," : ",Matchs_10!I9,")")</f>
        <v>( : )</v>
      </c>
      <c r="L24" s="51"/>
      <c r="M24" s="44"/>
    </row>
    <row r="25" spans="1:13" ht="15" customHeight="1">
      <c r="A25" s="51"/>
      <c r="B25" s="85" t="str">
        <f>CONCATENATE(Matchs_10!F5)</f>
        <v>Rang 6</v>
      </c>
      <c r="C25" s="65"/>
      <c r="D25" s="48"/>
      <c r="E25" s="44"/>
      <c r="F25" s="44"/>
      <c r="G25" s="44"/>
      <c r="H25" s="44"/>
      <c r="I25" s="50"/>
      <c r="J25" s="83"/>
      <c r="K25" s="57" t="str">
        <f>CONCATENATE(Matchs_10!F9)</f>
        <v>Perdant Match 6</v>
      </c>
      <c r="L25" s="51"/>
      <c r="M25" s="51"/>
    </row>
    <row r="26" spans="1:13" ht="15" customHeight="1">
      <c r="A26" s="51"/>
      <c r="B26" s="69"/>
      <c r="C26" s="65"/>
      <c r="D26" s="48"/>
      <c r="E26" s="44"/>
      <c r="F26" s="44"/>
      <c r="G26" s="44"/>
      <c r="H26" s="44"/>
      <c r="I26" s="103" t="str">
        <f>CONCATENATE(Matchs_10!D15)</f>
        <v>Vainqueur Match 12</v>
      </c>
      <c r="J26" s="77">
        <v>12</v>
      </c>
      <c r="K26" s="48"/>
      <c r="L26" s="51"/>
      <c r="M26" s="55" t="str">
        <f>CONCATENATE(Matchs_10!D18)</f>
        <v>Perdant Match 7</v>
      </c>
    </row>
    <row r="27" spans="1:13" ht="15" customHeight="1">
      <c r="A27" s="51"/>
      <c r="B27" s="47"/>
      <c r="C27" s="65"/>
      <c r="D27" s="48"/>
      <c r="E27" s="47"/>
      <c r="F27" s="104"/>
      <c r="G27" s="54"/>
      <c r="H27" s="48"/>
      <c r="I27" s="105"/>
      <c r="J27" s="82" t="str">
        <f>CONCATENATE("(",Matchs_10!G13," : ",Matchs_10!I13,")")</f>
        <v>( : )</v>
      </c>
      <c r="K27" s="51"/>
      <c r="L27" s="51"/>
      <c r="M27" s="58"/>
    </row>
    <row r="28" spans="1:13" ht="15" customHeight="1">
      <c r="A28" s="51"/>
      <c r="B28" s="47"/>
      <c r="C28" s="63">
        <v>10</v>
      </c>
      <c r="D28" s="57" t="str">
        <f>CONCATENATE(Matchs_10!D17)</f>
        <v>Vainqueur Match 10</v>
      </c>
      <c r="E28" s="85"/>
      <c r="F28" s="106">
        <v>16</v>
      </c>
      <c r="G28" s="107"/>
      <c r="H28" s="76" t="str">
        <f>CONCATENATE(Matchs_10!F17)</f>
        <v>Vainqueur Match 14</v>
      </c>
      <c r="I28" s="77">
        <v>14</v>
      </c>
      <c r="J28" s="83"/>
      <c r="K28" s="51"/>
      <c r="L28" s="51"/>
      <c r="M28" s="62" t="s">
        <v>6</v>
      </c>
    </row>
    <row r="29" spans="1:13" ht="15" customHeight="1">
      <c r="A29" s="47" t="str">
        <f>CONCATENATE(Matchs_10!D3)</f>
        <v>Rang 7</v>
      </c>
      <c r="B29" s="47"/>
      <c r="C29" s="68" t="str">
        <f>CONCATENATE("(",Matchs_10!G11," : ",Matchs_10!I11,")")</f>
        <v>( : )</v>
      </c>
      <c r="D29" s="48"/>
      <c r="E29" s="69"/>
      <c r="F29" s="108" t="str">
        <f>CONCATENATE("(",Matchs_10!G17," : ",Matchs_10!I17,")")</f>
        <v>( : )</v>
      </c>
      <c r="G29" s="108"/>
      <c r="H29" s="81"/>
      <c r="I29" s="82" t="str">
        <f>CONCATENATE("(",Matchs_10!G15," : ",Matchs_10!I15,")")</f>
        <v>( : )</v>
      </c>
      <c r="J29" s="57" t="str">
        <f>CONCATENATE(Matchs_10!F13)</f>
        <v>Perdant Match 4</v>
      </c>
      <c r="K29" s="51"/>
      <c r="L29" s="51"/>
      <c r="M29" s="67"/>
    </row>
    <row r="30" spans="1:13" ht="15" customHeight="1">
      <c r="A30" s="59"/>
      <c r="B30" s="47"/>
      <c r="C30" s="65"/>
      <c r="D30" s="48"/>
      <c r="E30" s="47"/>
      <c r="F30" s="48"/>
      <c r="G30" s="48"/>
      <c r="H30" s="48"/>
      <c r="I30" s="101"/>
      <c r="J30" s="92"/>
      <c r="K30" s="51"/>
      <c r="L30" s="51"/>
      <c r="M30" s="63">
        <v>17</v>
      </c>
    </row>
    <row r="31" spans="1:13" ht="15" customHeight="1">
      <c r="A31" s="63">
        <v>2</v>
      </c>
      <c r="B31" s="55" t="str">
        <f>CONCATENATE(Matchs_10!D7)</f>
        <v>Vainqueur Match 2</v>
      </c>
      <c r="C31" s="65"/>
      <c r="D31" s="48"/>
      <c r="E31" s="47"/>
      <c r="F31" s="48"/>
      <c r="G31" s="48"/>
      <c r="H31" s="48"/>
      <c r="I31" s="57" t="str">
        <f>CONCATENATE(Matchs_10!F15)</f>
        <v>Perdant Match 9</v>
      </c>
      <c r="J31" s="54"/>
      <c r="K31" s="51"/>
      <c r="L31" s="51"/>
      <c r="M31" s="75"/>
    </row>
    <row r="32" spans="1:13" ht="15" customHeight="1">
      <c r="A32" s="68" t="str">
        <f>CONCATENATE("(",Matchs_10!G3," : ",Matchs_10!I3,")")</f>
        <v>( : )</v>
      </c>
      <c r="B32" s="69"/>
      <c r="C32" s="87"/>
      <c r="D32" s="48"/>
      <c r="E32" s="47"/>
      <c r="F32" s="66" t="s">
        <v>2</v>
      </c>
      <c r="G32" s="66"/>
      <c r="H32" s="48"/>
      <c r="I32" s="51"/>
      <c r="J32" s="54"/>
      <c r="K32" s="51"/>
      <c r="L32" s="51"/>
      <c r="M32" s="62" t="str">
        <f>CONCATENATE("(",Matchs_10!G18," : ",Matchs_10!I18,")")</f>
        <v>( : )</v>
      </c>
    </row>
    <row r="33" spans="1:13" ht="15" customHeight="1">
      <c r="A33" s="73" t="str">
        <f>CONCATENATE(Matchs_10!F3)</f>
        <v>Rang 10</v>
      </c>
      <c r="B33" s="56">
        <v>6</v>
      </c>
      <c r="C33" s="64" t="str">
        <f>CONCATENATE(Matchs_10!F11)</f>
        <v>Vainqueur Match 6</v>
      </c>
      <c r="D33" s="48"/>
      <c r="E33" s="47"/>
      <c r="F33" s="51"/>
      <c r="G33" s="51"/>
      <c r="H33" s="48"/>
      <c r="I33" s="50"/>
      <c r="J33" s="50"/>
      <c r="K33" s="51"/>
      <c r="L33" s="51"/>
      <c r="M33" s="67"/>
    </row>
    <row r="34" spans="1:13" ht="15" customHeight="1">
      <c r="A34" s="99"/>
      <c r="B34" s="60" t="str">
        <f>CONCATENATE("(",Matchs_10!G7," : ",Matchs_10!I7,")")</f>
        <v>( : )</v>
      </c>
      <c r="C34" s="90"/>
      <c r="D34" s="48"/>
      <c r="E34" s="47"/>
      <c r="F34" s="48"/>
      <c r="G34" s="48"/>
      <c r="H34" s="48"/>
      <c r="I34" s="50"/>
      <c r="J34" s="50"/>
      <c r="K34" s="50"/>
      <c r="L34" s="51"/>
      <c r="M34" s="85" t="str">
        <f>CONCATENATE(Matchs_10!F18)</f>
        <v>Perdant Match 8</v>
      </c>
    </row>
    <row r="35" spans="1:13" ht="15" customHeight="1">
      <c r="A35" s="44"/>
      <c r="B35" s="85" t="str">
        <f>CONCATENATE(Matchs_10!F7)</f>
        <v>Rang 2</v>
      </c>
      <c r="C35" s="109"/>
      <c r="D35" s="174" t="s">
        <v>7</v>
      </c>
      <c r="E35" s="175"/>
      <c r="F35" s="176"/>
      <c r="G35" s="176"/>
      <c r="H35" s="177"/>
      <c r="I35" s="50"/>
      <c r="J35" s="50"/>
      <c r="K35" s="50"/>
      <c r="L35" s="51"/>
      <c r="M35" s="44"/>
    </row>
    <row r="36" spans="1:13" ht="15" customHeight="1">
      <c r="A36" s="51"/>
      <c r="B36" s="51"/>
      <c r="C36" s="110">
        <v>1</v>
      </c>
      <c r="D36" s="178" t="str">
        <f>'Classement Final_10'!B2</f>
        <v>Place 1</v>
      </c>
      <c r="E36" s="179"/>
      <c r="F36" s="60">
        <v>6</v>
      </c>
      <c r="G36" s="178" t="str">
        <f>'Classement Final_10'!B7</f>
        <v>Place 6</v>
      </c>
      <c r="H36" s="180"/>
      <c r="I36" s="51"/>
      <c r="J36" s="51"/>
      <c r="K36" s="51"/>
      <c r="L36" s="51"/>
      <c r="M36" s="51"/>
    </row>
    <row r="37" spans="1:13" ht="15" customHeight="1">
      <c r="A37" s="51"/>
      <c r="B37" s="51"/>
      <c r="C37" s="110">
        <v>2</v>
      </c>
      <c r="D37" s="178" t="str">
        <f>'Classement Final_10'!B3</f>
        <v>Place 2</v>
      </c>
      <c r="E37" s="179"/>
      <c r="F37" s="60">
        <v>7</v>
      </c>
      <c r="G37" s="178" t="str">
        <f>'Classement Final_10'!B8</f>
        <v>Place 7</v>
      </c>
      <c r="H37" s="180"/>
      <c r="I37" s="51"/>
      <c r="J37" s="51"/>
      <c r="K37" s="51"/>
      <c r="L37" s="51"/>
      <c r="M37" s="51"/>
    </row>
    <row r="38" spans="1:13" ht="15" customHeight="1">
      <c r="A38" s="51"/>
      <c r="B38" s="51"/>
      <c r="C38" s="110">
        <v>3</v>
      </c>
      <c r="D38" s="178" t="str">
        <f>'Classement Final_10'!B4</f>
        <v>Place 3</v>
      </c>
      <c r="E38" s="179"/>
      <c r="F38" s="60">
        <v>8</v>
      </c>
      <c r="G38" s="178" t="str">
        <f>'Classement Final_10'!B9</f>
        <v>Place 8</v>
      </c>
      <c r="H38" s="180"/>
      <c r="I38" s="51"/>
      <c r="J38" s="51"/>
      <c r="K38" s="51"/>
      <c r="L38" s="51"/>
      <c r="M38" s="51"/>
    </row>
    <row r="39" spans="1:13" ht="15" customHeight="1">
      <c r="A39" s="51"/>
      <c r="B39" s="51"/>
      <c r="C39" s="110">
        <v>4</v>
      </c>
      <c r="D39" s="178" t="str">
        <f>'Classement Final_10'!B5</f>
        <v>Place 4</v>
      </c>
      <c r="E39" s="179"/>
      <c r="F39" s="60">
        <v>9</v>
      </c>
      <c r="G39" s="178" t="str">
        <f>'Classement Final_10'!B10</f>
        <v>Place 9</v>
      </c>
      <c r="H39" s="180"/>
      <c r="I39" s="51"/>
      <c r="J39" s="51"/>
      <c r="K39" s="51"/>
      <c r="L39" s="51"/>
      <c r="M39" s="51"/>
    </row>
    <row r="40" spans="1:13" ht="15" customHeight="1">
      <c r="A40" s="51"/>
      <c r="B40" s="51"/>
      <c r="C40" s="110">
        <v>5</v>
      </c>
      <c r="D40" s="181" t="str">
        <f>'Classement Final_10'!B6</f>
        <v>Place 5</v>
      </c>
      <c r="E40" s="182"/>
      <c r="F40" s="111">
        <v>10</v>
      </c>
      <c r="G40" s="181" t="str">
        <f>'Classement Final_10'!B11</f>
        <v>Place 10</v>
      </c>
      <c r="H40" s="183"/>
      <c r="I40" s="51"/>
      <c r="J40" s="51"/>
      <c r="K40" s="51"/>
      <c r="L40" s="51"/>
      <c r="M40" s="51"/>
    </row>
  </sheetData>
  <sheetProtection sheet="1"/>
  <mergeCells count="12">
    <mergeCell ref="D38:E38"/>
    <mergeCell ref="G38:H38"/>
    <mergeCell ref="D39:E39"/>
    <mergeCell ref="G39:H39"/>
    <mergeCell ref="D40:E40"/>
    <mergeCell ref="G40:H40"/>
    <mergeCell ref="D1:H2"/>
    <mergeCell ref="D35:H35"/>
    <mergeCell ref="D36:E36"/>
    <mergeCell ref="G36:H36"/>
    <mergeCell ref="D37:E37"/>
    <mergeCell ref="G37:H37"/>
  </mergeCells>
  <printOptions horizontalCentered="1" verticalCentered="1"/>
  <pageMargins left="0" right="0" top="0" bottom="0" header="0" footer="0"/>
  <pageSetup horizontalDpi="360" verticalDpi="36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H21" sqref="H21"/>
    </sheetView>
  </sheetViews>
  <sheetFormatPr defaultColWidth="8.7109375" defaultRowHeight="15"/>
  <cols>
    <col min="1" max="1" width="3.00390625" style="18" customWidth="1"/>
    <col min="2" max="2" width="19.57421875" style="0" customWidth="1"/>
  </cols>
  <sheetData>
    <row r="1" spans="1:2" ht="39.75" customHeight="1" thickBot="1" thickTop="1">
      <c r="A1" s="184" t="s">
        <v>34</v>
      </c>
      <c r="B1" s="185"/>
    </row>
    <row r="2" spans="1:2" ht="18" customHeight="1" thickTop="1">
      <c r="A2" s="8">
        <v>1</v>
      </c>
      <c r="B2" s="6" t="str">
        <f>IF(Matchs_10!G22=Matchs_10!I22,"Place 1",IF(Matchs_10!G22&gt;Matchs_10!I22,Matchs_10!D22,Matchs_10!F22))</f>
        <v>Place 1</v>
      </c>
    </row>
    <row r="3" spans="1:2" ht="18" customHeight="1">
      <c r="A3" s="8">
        <f>SUM(A2,1)</f>
        <v>2</v>
      </c>
      <c r="B3" s="6" t="str">
        <f>IF(Matchs_10!G22=Matchs_10!I22,"Place 2",IF(Matchs_10!G22&lt;Matchs_10!I22,Matchs_10!D22,Matchs_10!F22))</f>
        <v>Place 2</v>
      </c>
    </row>
    <row r="4" spans="1:2" ht="18" customHeight="1">
      <c r="A4" s="8">
        <f>SUM(A3,1)</f>
        <v>3</v>
      </c>
      <c r="B4" s="6" t="str">
        <f>IF(Matchs_10!G21=Matchs_10!I21,"Place 3",IF(Matchs_10!G21&gt;Matchs_10!I21,Matchs_10!D21,Matchs_10!F21))</f>
        <v>Place 3</v>
      </c>
    </row>
    <row r="5" spans="1:2" ht="18" customHeight="1">
      <c r="A5" s="8">
        <f>SUM(A4,1)</f>
        <v>4</v>
      </c>
      <c r="B5" s="6" t="str">
        <f>IF(Matchs_10!G21=Matchs_10!I21,"Place 4",IF(Matchs_10!G21&lt;Matchs_10!I21,Matchs_10!D21,Matchs_10!F21))</f>
        <v>Place 4</v>
      </c>
    </row>
    <row r="6" spans="1:2" ht="18" customHeight="1">
      <c r="A6" s="8">
        <f>SUM(A5,1)</f>
        <v>5</v>
      </c>
      <c r="B6" s="6" t="str">
        <f>IF(Matchs_10!G20=Matchs_10!I20,"Place 5",IF(Matchs_10!G20&gt;Matchs_10!I20,Matchs_10!D20,Matchs_10!F20))</f>
        <v>Place 5</v>
      </c>
    </row>
    <row r="7" spans="1:2" ht="18" customHeight="1">
      <c r="A7" s="8">
        <v>6</v>
      </c>
      <c r="B7" s="6" t="str">
        <f>IF(Matchs_10!G20=Matchs_10!I20,"Place 6",IF(Matchs_10!G20&lt;Matchs_10!I20,Matchs_10!D20,Matchs_10!F20))</f>
        <v>Place 6</v>
      </c>
    </row>
    <row r="8" spans="1:2" ht="18" customHeight="1">
      <c r="A8" s="8">
        <v>7</v>
      </c>
      <c r="B8" s="6" t="str">
        <f>IF(Matchs_10!G19=Matchs_10!I19,"Place 7",IF(Matchs_10!G19&gt;Matchs_10!I19,Matchs_10!D19,Matchs_10!F19))</f>
        <v>Place 7</v>
      </c>
    </row>
    <row r="9" spans="1:2" ht="18" customHeight="1">
      <c r="A9" s="8">
        <v>8</v>
      </c>
      <c r="B9" s="6" t="str">
        <f>IF(Matchs_10!G19=Matchs_10!I19,"Place 8",IF(Matchs_10!G19&lt;Matchs_10!I19,Matchs_10!D19,Matchs_10!F19))</f>
        <v>Place 8</v>
      </c>
    </row>
    <row r="10" spans="1:2" ht="18" customHeight="1">
      <c r="A10" s="8">
        <v>9</v>
      </c>
      <c r="B10" s="6" t="str">
        <f>IF(Matchs_10!G18=Matchs_10!I18,"Place 9",IF(Matchs_10!G18&gt;Matchs_10!I18,Matchs_10!D18,Matchs_10!F18))</f>
        <v>Place 9</v>
      </c>
    </row>
    <row r="11" spans="1:2" ht="18" customHeight="1" thickBot="1">
      <c r="A11" s="9">
        <v>10</v>
      </c>
      <c r="B11" s="10" t="str">
        <f>IF(Matchs_10!G18=Matchs_10!I18,"Place 10",IF(Matchs_10!G18&lt;Matchs_10!I18,Matchs_10!D18,Matchs_10!F18))</f>
        <v>Place 10</v>
      </c>
    </row>
    <row r="12" ht="15.75" thickTop="1"/>
  </sheetData>
  <sheetProtection sheet="1"/>
  <mergeCells count="1">
    <mergeCell ref="A1:B1"/>
  </mergeCells>
  <printOptions horizontalCentered="1" verticalCentered="1"/>
  <pageMargins left="0" right="0" top="0" bottom="0" header="0" footer="0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G.Brassart</dc:creator>
  <cp:keywords/>
  <dc:description/>
  <cp:lastModifiedBy>Geoffrey</cp:lastModifiedBy>
  <cp:lastPrinted>2010-08-16T15:26:12Z</cp:lastPrinted>
  <dcterms:created xsi:type="dcterms:W3CDTF">2010-07-19T15:36:37Z</dcterms:created>
  <dcterms:modified xsi:type="dcterms:W3CDTF">2011-01-10T18:03:39Z</dcterms:modified>
  <cp:category/>
  <cp:version/>
  <cp:contentType/>
  <cp:contentStatus/>
</cp:coreProperties>
</file>