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285" windowHeight="13695" activeTab="0"/>
  </bookViews>
  <sheets>
    <sheet name="Inscriptions_12" sheetId="1" r:id="rId1"/>
    <sheet name="Matchs_12" sheetId="2" r:id="rId2"/>
    <sheet name="Tableau_12" sheetId="3" r:id="rId3"/>
    <sheet name="Classement Final_12" sheetId="4" r:id="rId4"/>
  </sheets>
  <definedNames>
    <definedName name="fillPlayers_5" localSheetId="0">'Inscriptions_12'!$B$2:$D$15</definedName>
    <definedName name="fillPlayers_7" localSheetId="0">'Inscriptions_12'!$B$2:$F$9</definedName>
  </definedNames>
  <calcPr fullCalcOnLoad="1"/>
</workbook>
</file>

<file path=xl/sharedStrings.xml><?xml version="1.0" encoding="utf-8"?>
<sst xmlns="http://schemas.openxmlformats.org/spreadsheetml/2006/main" count="200" uniqueCount="46">
  <si>
    <t>Tableau à 12 participants</t>
  </si>
  <si>
    <t>Demi-finale</t>
  </si>
  <si>
    <t>Finale</t>
  </si>
  <si>
    <t>Places 3-4</t>
  </si>
  <si>
    <t>Classement</t>
  </si>
  <si>
    <t>Places 9-10</t>
  </si>
  <si>
    <t>Places 11-12</t>
  </si>
  <si>
    <t>Places 7-8</t>
  </si>
  <si>
    <t>Places 5-6</t>
  </si>
  <si>
    <t>Rang</t>
  </si>
  <si>
    <t>Numéro
Match</t>
  </si>
  <si>
    <t>Tour</t>
  </si>
  <si>
    <t>Terrain</t>
  </si>
  <si>
    <t>Participant 1</t>
  </si>
  <si>
    <t>vs</t>
  </si>
  <si>
    <t>Participant 2</t>
  </si>
  <si>
    <t>Resultat</t>
  </si>
  <si>
    <t>1ère Manche</t>
  </si>
  <si>
    <t>2ème Manche</t>
  </si>
  <si>
    <t>3ème Manche</t>
  </si>
  <si>
    <t>I</t>
  </si>
  <si>
    <t>&lt;-&gt;</t>
  </si>
  <si>
    <t>II</t>
  </si>
  <si>
    <t>III</t>
  </si>
  <si>
    <t>IV</t>
  </si>
  <si>
    <t>V</t>
  </si>
  <si>
    <t>VI</t>
  </si>
  <si>
    <t>DF</t>
  </si>
  <si>
    <t>9/10</t>
  </si>
  <si>
    <t>7/8</t>
  </si>
  <si>
    <t>5/6</t>
  </si>
  <si>
    <t>3/4</t>
  </si>
  <si>
    <t>F</t>
  </si>
  <si>
    <t>9/12</t>
  </si>
  <si>
    <t>11/12</t>
  </si>
  <si>
    <t>NOM</t>
  </si>
  <si>
    <t xml:space="preserve">PRENOM </t>
  </si>
  <si>
    <t>Etablissement Classe</t>
  </si>
  <si>
    <t>Classement Final</t>
  </si>
  <si>
    <t>N° Licence</t>
  </si>
  <si>
    <t>Participant</t>
  </si>
  <si>
    <t>Durée</t>
  </si>
  <si>
    <t>Heure
début</t>
  </si>
  <si>
    <t>Heure
fin</t>
  </si>
  <si>
    <t>pointage</t>
  </si>
  <si>
    <r>
      <t xml:space="preserve">Tableau à 12 participants
</t>
    </r>
    <r>
      <rPr>
        <b/>
        <sz val="10"/>
        <rFont val="Arial"/>
        <family val="2"/>
      </rPr>
      <t>classement 5 à 12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</si>
</sst>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8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34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25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right" vertical="center"/>
    </xf>
    <xf numFmtId="0" fontId="5" fillId="0" borderId="26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6" fillId="35" borderId="0" xfId="0" applyNumberFormat="1" applyFont="1" applyFill="1" applyBorder="1" applyAlignment="1">
      <alignment horizontal="center" vertical="center"/>
    </xf>
    <xf numFmtId="0" fontId="4" fillId="0" borderId="27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5" fillId="0" borderId="29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0" fontId="6" fillId="35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Border="1" applyAlignment="1">
      <alignment horizontal="left" vertical="center"/>
    </xf>
    <xf numFmtId="0" fontId="5" fillId="0" borderId="3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7" fillId="0" borderId="30" xfId="0" applyNumberFormat="1" applyFont="1" applyBorder="1" applyAlignment="1">
      <alignment horizontal="right" vertical="center"/>
    </xf>
    <xf numFmtId="0" fontId="5" fillId="0" borderId="32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4" fillId="0" borderId="33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right" vertical="center"/>
    </xf>
    <xf numFmtId="0" fontId="4" fillId="0" borderId="34" xfId="0" applyNumberFormat="1" applyFont="1" applyBorder="1" applyAlignment="1">
      <alignment horizontal="right" vertical="center"/>
    </xf>
    <xf numFmtId="0" fontId="6" fillId="35" borderId="26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0" borderId="29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vertical="center"/>
    </xf>
    <xf numFmtId="0" fontId="6" fillId="35" borderId="31" xfId="0" applyNumberFormat="1" applyFont="1" applyFill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right" vertical="center"/>
    </xf>
    <xf numFmtId="0" fontId="5" fillId="0" borderId="25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35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5" fillId="0" borderId="28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horizontal="right" vertical="center"/>
    </xf>
    <xf numFmtId="0" fontId="4" fillId="0" borderId="34" xfId="0" applyNumberFormat="1" applyFont="1" applyBorder="1" applyAlignment="1">
      <alignment horizontal="left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5" fillId="0" borderId="3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3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5" fillId="0" borderId="25" xfId="0" applyNumberFormat="1" applyFont="1" applyBorder="1" applyAlignment="1">
      <alignment vertical="center"/>
    </xf>
    <xf numFmtId="0" fontId="6" fillId="35" borderId="35" xfId="0" applyNumberFormat="1" applyFont="1" applyFill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26" xfId="0" applyNumberFormat="1" applyBorder="1" applyAlignment="1">
      <alignment/>
    </xf>
    <xf numFmtId="0" fontId="4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right"/>
    </xf>
    <xf numFmtId="0" fontId="5" fillId="0" borderId="33" xfId="0" applyNumberFormat="1" applyFont="1" applyBorder="1" applyAlignment="1">
      <alignment vertical="center"/>
    </xf>
    <xf numFmtId="0" fontId="6" fillId="35" borderId="29" xfId="0" applyNumberFormat="1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 applyProtection="1">
      <alignment horizontal="left" vertical="center"/>
      <protection locked="0"/>
    </xf>
    <xf numFmtId="0" fontId="0" fillId="36" borderId="18" xfId="0" applyFill="1" applyBorder="1" applyAlignment="1" applyProtection="1">
      <alignment vertical="center"/>
      <protection locked="0"/>
    </xf>
    <xf numFmtId="0" fontId="0" fillId="37" borderId="27" xfId="0" applyFill="1" applyBorder="1" applyAlignment="1" applyProtection="1">
      <alignment vertical="center"/>
      <protection locked="0"/>
    </xf>
    <xf numFmtId="0" fontId="0" fillId="36" borderId="23" xfId="0" applyFill="1" applyBorder="1" applyAlignment="1" applyProtection="1">
      <alignment horizontal="left" vertical="center"/>
      <protection locked="0"/>
    </xf>
    <xf numFmtId="0" fontId="0" fillId="36" borderId="23" xfId="0" applyFill="1" applyBorder="1" applyAlignment="1" applyProtection="1">
      <alignment vertical="center"/>
      <protection locked="0"/>
    </xf>
    <xf numFmtId="0" fontId="0" fillId="37" borderId="37" xfId="0" applyFill="1" applyBorder="1" applyAlignment="1" applyProtection="1">
      <alignment vertical="center"/>
      <protection locked="0"/>
    </xf>
    <xf numFmtId="0" fontId="0" fillId="37" borderId="23" xfId="0" applyFill="1" applyBorder="1" applyAlignment="1" applyProtection="1">
      <alignment vertical="center"/>
      <protection locked="0"/>
    </xf>
    <xf numFmtId="0" fontId="0" fillId="36" borderId="24" xfId="0" applyFill="1" applyBorder="1" applyAlignment="1" applyProtection="1">
      <alignment horizontal="left" vertical="center"/>
      <protection locked="0"/>
    </xf>
    <xf numFmtId="0" fontId="0" fillId="36" borderId="24" xfId="0" applyFill="1" applyBorder="1" applyAlignment="1" applyProtection="1">
      <alignment vertical="center"/>
      <protection locked="0"/>
    </xf>
    <xf numFmtId="0" fontId="0" fillId="37" borderId="24" xfId="0" applyFill="1" applyBorder="1" applyAlignment="1" applyProtection="1">
      <alignment vertical="center"/>
      <protection locked="0"/>
    </xf>
    <xf numFmtId="0" fontId="10" fillId="37" borderId="18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center" vertical="center"/>
    </xf>
    <xf numFmtId="164" fontId="10" fillId="0" borderId="44" xfId="0" applyNumberFormat="1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164" fontId="46" fillId="36" borderId="46" xfId="0" applyNumberFormat="1" applyFont="1" applyFill="1" applyBorder="1" applyAlignment="1">
      <alignment horizontal="center" vertical="center"/>
    </xf>
    <xf numFmtId="164" fontId="46" fillId="36" borderId="47" xfId="0" applyNumberFormat="1" applyFont="1" applyFill="1" applyBorder="1" applyAlignment="1">
      <alignment horizontal="center" vertical="center"/>
    </xf>
    <xf numFmtId="164" fontId="46" fillId="36" borderId="48" xfId="0" applyNumberFormat="1" applyFont="1" applyFill="1" applyBorder="1" applyAlignment="1">
      <alignment horizontal="center" vertical="center"/>
    </xf>
    <xf numFmtId="164" fontId="46" fillId="36" borderId="11" xfId="0" applyNumberFormat="1" applyFont="1" applyFill="1" applyBorder="1" applyAlignment="1">
      <alignment horizontal="center" vertical="center"/>
    </xf>
    <xf numFmtId="164" fontId="46" fillId="36" borderId="49" xfId="0" applyNumberFormat="1" applyFont="1" applyFill="1" applyBorder="1" applyAlignment="1">
      <alignment horizontal="center" vertical="center"/>
    </xf>
    <xf numFmtId="164" fontId="46" fillId="36" borderId="50" xfId="0" applyNumberFormat="1" applyFont="1" applyFill="1" applyBorder="1" applyAlignment="1">
      <alignment horizontal="center" vertical="center"/>
    </xf>
    <xf numFmtId="164" fontId="46" fillId="36" borderId="51" xfId="0" applyNumberFormat="1" applyFont="1" applyFill="1" applyBorder="1" applyAlignment="1">
      <alignment horizontal="center" vertical="center"/>
    </xf>
    <xf numFmtId="164" fontId="46" fillId="36" borderId="52" xfId="0" applyNumberFormat="1" applyFont="1" applyFill="1" applyBorder="1" applyAlignment="1">
      <alignment horizontal="center" vertical="center"/>
    </xf>
    <xf numFmtId="164" fontId="46" fillId="36" borderId="53" xfId="0" applyNumberFormat="1" applyFont="1" applyFill="1" applyBorder="1" applyAlignment="1">
      <alignment horizontal="center" vertical="center"/>
    </xf>
    <xf numFmtId="164" fontId="46" fillId="36" borderId="54" xfId="0" applyNumberFormat="1" applyFont="1" applyFill="1" applyBorder="1" applyAlignment="1">
      <alignment horizontal="center" vertical="center"/>
    </xf>
    <xf numFmtId="164" fontId="46" fillId="36" borderId="55" xfId="0" applyNumberFormat="1" applyFont="1" applyFill="1" applyBorder="1" applyAlignment="1">
      <alignment horizontal="center" vertical="center"/>
    </xf>
    <xf numFmtId="164" fontId="46" fillId="36" borderId="13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Continuous" vertical="center"/>
    </xf>
    <xf numFmtId="0" fontId="10" fillId="34" borderId="56" xfId="0" applyFont="1" applyFill="1" applyBorder="1" applyAlignment="1" applyProtection="1">
      <alignment horizontal="center" vertical="center"/>
      <protection locked="0"/>
    </xf>
    <xf numFmtId="0" fontId="10" fillId="34" borderId="40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10" fillId="34" borderId="44" xfId="0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>
      <alignment horizontal="centerContinuous" vertical="center"/>
    </xf>
    <xf numFmtId="0" fontId="10" fillId="34" borderId="57" xfId="0" applyFont="1" applyFill="1" applyBorder="1" applyAlignment="1" applyProtection="1">
      <alignment horizontal="center" vertical="center"/>
      <protection locked="0"/>
    </xf>
    <xf numFmtId="0" fontId="10" fillId="34" borderId="48" xfId="0" applyFont="1" applyFill="1" applyBorder="1" applyAlignment="1" applyProtection="1">
      <alignment horizontal="center" vertical="center"/>
      <protection locked="0"/>
    </xf>
    <xf numFmtId="0" fontId="10" fillId="34" borderId="49" xfId="0" applyFont="1" applyFill="1" applyBorder="1" applyAlignment="1" applyProtection="1">
      <alignment horizontal="center" vertical="center"/>
      <protection locked="0"/>
    </xf>
    <xf numFmtId="0" fontId="10" fillId="34" borderId="51" xfId="0" applyFont="1" applyFill="1" applyBorder="1" applyAlignment="1" applyProtection="1">
      <alignment horizontal="center" vertical="center"/>
      <protection locked="0"/>
    </xf>
    <xf numFmtId="0" fontId="10" fillId="34" borderId="55" xfId="0" applyFont="1" applyFill="1" applyBorder="1" applyAlignment="1" applyProtection="1">
      <alignment horizontal="center" vertical="center"/>
      <protection locked="0"/>
    </xf>
    <xf numFmtId="0" fontId="45" fillId="0" borderId="0" xfId="0" applyNumberFormat="1" applyFont="1" applyAlignment="1">
      <alignment horizontal="center" vertical="center"/>
    </xf>
    <xf numFmtId="0" fontId="7" fillId="33" borderId="58" xfId="0" applyFont="1" applyFill="1" applyBorder="1" applyAlignment="1">
      <alignment horizontal="center" vertical="center" wrapText="1"/>
    </xf>
    <xf numFmtId="0" fontId="0" fillId="38" borderId="59" xfId="0" applyFill="1" applyBorder="1" applyAlignment="1">
      <alignment horizontal="left" vertical="center"/>
    </xf>
    <xf numFmtId="0" fontId="0" fillId="38" borderId="60" xfId="0" applyFill="1" applyBorder="1" applyAlignment="1">
      <alignment horizontal="left" vertical="center"/>
    </xf>
    <xf numFmtId="0" fontId="0" fillId="38" borderId="61" xfId="0" applyFill="1" applyBorder="1" applyAlignment="1">
      <alignment horizontal="left" vertical="center"/>
    </xf>
    <xf numFmtId="0" fontId="3" fillId="0" borderId="26" xfId="0" applyNumberFormat="1" applyFon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3" fillId="0" borderId="27" xfId="0" applyNumberFormat="1" applyFont="1" applyBorder="1" applyAlignment="1">
      <alignment vertical="center"/>
    </xf>
    <xf numFmtId="0" fontId="0" fillId="0" borderId="34" xfId="0" applyNumberFormat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33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J18" sqref="J18"/>
    </sheetView>
  </sheetViews>
  <sheetFormatPr defaultColWidth="8.7109375" defaultRowHeight="15"/>
  <cols>
    <col min="1" max="1" width="3.00390625" style="14" customWidth="1"/>
    <col min="2" max="2" width="13.8515625" style="15" customWidth="1"/>
    <col min="3" max="3" width="14.57421875" style="15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8" t="s">
        <v>9</v>
      </c>
      <c r="B1" s="9" t="s">
        <v>35</v>
      </c>
      <c r="C1" s="9" t="s">
        <v>36</v>
      </c>
      <c r="D1" s="10" t="s">
        <v>37</v>
      </c>
      <c r="E1" s="113" t="s">
        <v>39</v>
      </c>
      <c r="F1" s="11" t="s">
        <v>40</v>
      </c>
      <c r="G1" s="166" t="s">
        <v>44</v>
      </c>
    </row>
    <row r="2" spans="1:7" s="13" customFormat="1" ht="19.5" customHeight="1" thickTop="1">
      <c r="A2" s="12">
        <v>1</v>
      </c>
      <c r="B2" s="114"/>
      <c r="C2" s="114"/>
      <c r="D2" s="115"/>
      <c r="E2" s="116"/>
      <c r="F2" s="4" t="str">
        <f>CONCATENATE(B2," ",C2," (",D2,")")</f>
        <v>  ()</v>
      </c>
      <c r="G2" s="167"/>
    </row>
    <row r="3" spans="1:7" s="13" customFormat="1" ht="19.5" customHeight="1">
      <c r="A3" s="3">
        <v>2</v>
      </c>
      <c r="B3" s="117"/>
      <c r="C3" s="117"/>
      <c r="D3" s="118"/>
      <c r="E3" s="119"/>
      <c r="F3" s="4" t="str">
        <f aca="true" t="shared" si="0" ref="F3:F13">CONCATENATE(B3," ",C3," (",D3,")")</f>
        <v>  ()</v>
      </c>
      <c r="G3" s="168"/>
    </row>
    <row r="4" spans="1:7" s="13" customFormat="1" ht="19.5" customHeight="1">
      <c r="A4" s="3">
        <v>3</v>
      </c>
      <c r="B4" s="117"/>
      <c r="C4" s="117"/>
      <c r="D4" s="118"/>
      <c r="E4" s="119"/>
      <c r="F4" s="4" t="str">
        <f t="shared" si="0"/>
        <v>  ()</v>
      </c>
      <c r="G4" s="168"/>
    </row>
    <row r="5" spans="1:7" s="13" customFormat="1" ht="19.5" customHeight="1">
      <c r="A5" s="3">
        <v>4</v>
      </c>
      <c r="B5" s="117"/>
      <c r="C5" s="117"/>
      <c r="D5" s="118"/>
      <c r="E5" s="119"/>
      <c r="F5" s="4" t="str">
        <f t="shared" si="0"/>
        <v>  ()</v>
      </c>
      <c r="G5" s="168"/>
    </row>
    <row r="6" spans="1:7" s="13" customFormat="1" ht="19.5" customHeight="1">
      <c r="A6" s="3">
        <v>5</v>
      </c>
      <c r="B6" s="117"/>
      <c r="C6" s="117"/>
      <c r="D6" s="118"/>
      <c r="E6" s="119"/>
      <c r="F6" s="4" t="str">
        <f t="shared" si="0"/>
        <v>  ()</v>
      </c>
      <c r="G6" s="168"/>
    </row>
    <row r="7" spans="1:7" s="13" customFormat="1" ht="19.5" customHeight="1">
      <c r="A7" s="3">
        <v>6</v>
      </c>
      <c r="B7" s="117"/>
      <c r="C7" s="117"/>
      <c r="D7" s="118"/>
      <c r="E7" s="120"/>
      <c r="F7" s="4" t="str">
        <f t="shared" si="0"/>
        <v>  ()</v>
      </c>
      <c r="G7" s="168"/>
    </row>
    <row r="8" spans="1:7" s="13" customFormat="1" ht="19.5" customHeight="1">
      <c r="A8" s="3">
        <v>7</v>
      </c>
      <c r="B8" s="117"/>
      <c r="C8" s="117"/>
      <c r="D8" s="118"/>
      <c r="E8" s="120"/>
      <c r="F8" s="4" t="str">
        <f t="shared" si="0"/>
        <v>  ()</v>
      </c>
      <c r="G8" s="168"/>
    </row>
    <row r="9" spans="1:7" s="13" customFormat="1" ht="19.5" customHeight="1">
      <c r="A9" s="3">
        <v>8</v>
      </c>
      <c r="B9" s="117"/>
      <c r="C9" s="117"/>
      <c r="D9" s="118"/>
      <c r="E9" s="120"/>
      <c r="F9" s="4" t="str">
        <f t="shared" si="0"/>
        <v>  ()</v>
      </c>
      <c r="G9" s="168"/>
    </row>
    <row r="10" spans="1:7" ht="19.5" customHeight="1">
      <c r="A10" s="3">
        <v>9</v>
      </c>
      <c r="B10" s="117"/>
      <c r="C10" s="117"/>
      <c r="D10" s="118"/>
      <c r="E10" s="120"/>
      <c r="F10" s="4" t="str">
        <f t="shared" si="0"/>
        <v>  ()</v>
      </c>
      <c r="G10" s="168"/>
    </row>
    <row r="11" spans="1:7" ht="19.5" customHeight="1">
      <c r="A11" s="3">
        <v>10</v>
      </c>
      <c r="B11" s="117"/>
      <c r="C11" s="117"/>
      <c r="D11" s="118"/>
      <c r="E11" s="120"/>
      <c r="F11" s="4" t="str">
        <f t="shared" si="0"/>
        <v>  ()</v>
      </c>
      <c r="G11" s="168"/>
    </row>
    <row r="12" spans="1:7" ht="19.5" customHeight="1">
      <c r="A12" s="3">
        <v>11</v>
      </c>
      <c r="B12" s="117"/>
      <c r="C12" s="117"/>
      <c r="D12" s="118"/>
      <c r="E12" s="120"/>
      <c r="F12" s="4" t="str">
        <f t="shared" si="0"/>
        <v>  ()</v>
      </c>
      <c r="G12" s="168"/>
    </row>
    <row r="13" spans="1:7" ht="19.5" customHeight="1" thickBot="1">
      <c r="A13" s="5">
        <v>12</v>
      </c>
      <c r="B13" s="121"/>
      <c r="C13" s="121"/>
      <c r="D13" s="122"/>
      <c r="E13" s="123"/>
      <c r="F13" s="6" t="str">
        <f t="shared" si="0"/>
        <v>  ()</v>
      </c>
      <c r="G13" s="169"/>
    </row>
    <row r="14" ht="15.75" thickTop="1"/>
  </sheetData>
  <sheetProtection sheet="1"/>
  <printOptions horizontalCentered="1" verticalCentered="1"/>
  <pageMargins left="0" right="0" top="0" bottom="0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L14" sqref="L14"/>
    </sheetView>
  </sheetViews>
  <sheetFormatPr defaultColWidth="9.140625" defaultRowHeight="15"/>
  <cols>
    <col min="1" max="1" width="4.7109375" style="39" customWidth="1"/>
    <col min="2" max="2" width="7.00390625" style="39" bestFit="1" customWidth="1"/>
    <col min="3" max="3" width="4.7109375" style="39" customWidth="1"/>
    <col min="4" max="4" width="29.421875" style="39" customWidth="1"/>
    <col min="5" max="5" width="3.57421875" style="39" customWidth="1"/>
    <col min="6" max="6" width="29.421875" style="39" customWidth="1"/>
    <col min="7" max="9" width="3.8515625" style="39" customWidth="1"/>
    <col min="10" max="10" width="7.421875" style="39" customWidth="1"/>
    <col min="11" max="19" width="3.8515625" style="39" customWidth="1"/>
    <col min="20" max="16384" width="9.140625" style="7" customWidth="1"/>
  </cols>
  <sheetData>
    <row r="1" spans="1:21" ht="39.75" customHeight="1" thickBot="1" thickTop="1">
      <c r="A1" s="16" t="s">
        <v>10</v>
      </c>
      <c r="B1" s="17" t="s">
        <v>11</v>
      </c>
      <c r="C1" s="17" t="s">
        <v>12</v>
      </c>
      <c r="D1" s="18" t="s">
        <v>13</v>
      </c>
      <c r="E1" s="18" t="s">
        <v>14</v>
      </c>
      <c r="F1" s="18" t="s">
        <v>15</v>
      </c>
      <c r="G1" s="19" t="s">
        <v>16</v>
      </c>
      <c r="H1" s="19"/>
      <c r="I1" s="19"/>
      <c r="J1" s="132" t="s">
        <v>41</v>
      </c>
      <c r="K1" s="19" t="s">
        <v>17</v>
      </c>
      <c r="L1" s="19"/>
      <c r="M1" s="153"/>
      <c r="N1" s="159" t="s">
        <v>18</v>
      </c>
      <c r="O1" s="19"/>
      <c r="P1" s="153"/>
      <c r="Q1" s="159" t="s">
        <v>19</v>
      </c>
      <c r="R1" s="19"/>
      <c r="S1" s="153"/>
      <c r="T1" s="139" t="s">
        <v>42</v>
      </c>
      <c r="U1" s="140" t="s">
        <v>43</v>
      </c>
    </row>
    <row r="2" spans="1:21" ht="18" customHeight="1" thickTop="1">
      <c r="A2" s="20">
        <v>1</v>
      </c>
      <c r="B2" s="40" t="s">
        <v>20</v>
      </c>
      <c r="C2" s="124"/>
      <c r="D2" s="21" t="str">
        <f>IF(Inscriptions_12!F10="  ()",CONCATENATE("Rang ",Inscriptions_12!A10),Inscriptions_12!F10)</f>
        <v>Rang 9</v>
      </c>
      <c r="E2" s="21" t="s">
        <v>14</v>
      </c>
      <c r="F2" s="21" t="str">
        <f>IF(Inscriptions_12!F9="  ()",CONCATENATE("Rang ",Inscriptions_12!A9),Inscriptions_12!F9)</f>
        <v>Rang 8</v>
      </c>
      <c r="G2" s="21">
        <f>IF(K2=M2,"",SUM(IF(K2&gt;M2,1,0),IF(N2&gt;P2,1,0),IF(Q2&lt;=S2,0,1)))</f>
      </c>
      <c r="H2" s="21" t="s">
        <v>21</v>
      </c>
      <c r="I2" s="21">
        <f>IF(K2=M2,"",SUM(IF(K2&lt;M2,1,0),IF(N2&lt;P2,1,0),IF(Q2&gt;=S2,0,1)))</f>
      </c>
      <c r="J2" s="133">
        <f>SUM(U2-T2)</f>
        <v>0</v>
      </c>
      <c r="K2" s="22"/>
      <c r="L2" s="21" t="s">
        <v>21</v>
      </c>
      <c r="M2" s="154"/>
      <c r="N2" s="160"/>
      <c r="O2" s="21" t="s">
        <v>21</v>
      </c>
      <c r="P2" s="154"/>
      <c r="Q2" s="160"/>
      <c r="R2" s="21" t="s">
        <v>21</v>
      </c>
      <c r="S2" s="154"/>
      <c r="T2" s="141"/>
      <c r="U2" s="142"/>
    </row>
    <row r="3" spans="1:21" ht="18" customHeight="1">
      <c r="A3" s="29">
        <v>2</v>
      </c>
      <c r="B3" s="35" t="s">
        <v>20</v>
      </c>
      <c r="C3" s="125"/>
      <c r="D3" s="30" t="str">
        <f>IF(Inscriptions_12!F6="  ()",CONCATENATE("Rang ",Inscriptions_12!A6),Inscriptions_12!F6)</f>
        <v>Rang 5</v>
      </c>
      <c r="E3" s="30" t="s">
        <v>14</v>
      </c>
      <c r="F3" s="30" t="str">
        <f>IF(Inscriptions_12!F13="  ()",CONCATENATE("Rang ",Inscriptions_12!A13),Inscriptions_12!F13)</f>
        <v>Rang 12</v>
      </c>
      <c r="G3" s="30">
        <f aca="true" t="shared" si="0" ref="G3:G29">IF(K3=M3,"",SUM(IF(K3&gt;M3,1,0),IF(N3&gt;P3,1,0),IF(Q3&lt;=S3,0,1)))</f>
      </c>
      <c r="H3" s="30" t="s">
        <v>21</v>
      </c>
      <c r="I3" s="30">
        <f aca="true" t="shared" si="1" ref="I3:I29">IF(K3=M3,"",SUM(IF(K3&lt;M3,1,0),IF(N3&lt;P3,1,0),IF(Q3&gt;=S3,0,1)))</f>
      </c>
      <c r="J3" s="134">
        <f aca="true" t="shared" si="2" ref="J3:J29">SUM(U3-T3)</f>
        <v>0</v>
      </c>
      <c r="K3" s="31"/>
      <c r="L3" s="30" t="s">
        <v>21</v>
      </c>
      <c r="M3" s="155"/>
      <c r="N3" s="161"/>
      <c r="O3" s="30" t="s">
        <v>21</v>
      </c>
      <c r="P3" s="155"/>
      <c r="Q3" s="161"/>
      <c r="R3" s="30" t="s">
        <v>21</v>
      </c>
      <c r="S3" s="155"/>
      <c r="T3" s="143"/>
      <c r="U3" s="144"/>
    </row>
    <row r="4" spans="1:21" ht="18" customHeight="1">
      <c r="A4" s="29">
        <v>3</v>
      </c>
      <c r="B4" s="35" t="s">
        <v>20</v>
      </c>
      <c r="C4" s="125"/>
      <c r="D4" s="30" t="str">
        <f>IF(Inscriptions_12!F12="  ()",CONCATENATE("Rang ",Inscriptions_12!A12),Inscriptions_12!F12)</f>
        <v>Rang 11</v>
      </c>
      <c r="E4" s="30" t="s">
        <v>14</v>
      </c>
      <c r="F4" s="30" t="str">
        <f>IF(Inscriptions_12!F7="  ()",CONCATENATE("Rang ",Inscriptions_12!A7),Inscriptions_12!F7)</f>
        <v>Rang 6</v>
      </c>
      <c r="G4" s="30">
        <f t="shared" si="0"/>
      </c>
      <c r="H4" s="30" t="s">
        <v>21</v>
      </c>
      <c r="I4" s="30">
        <f t="shared" si="1"/>
      </c>
      <c r="J4" s="134">
        <f t="shared" si="2"/>
        <v>0</v>
      </c>
      <c r="K4" s="31"/>
      <c r="L4" s="30" t="s">
        <v>21</v>
      </c>
      <c r="M4" s="155"/>
      <c r="N4" s="161"/>
      <c r="O4" s="30" t="s">
        <v>21</v>
      </c>
      <c r="P4" s="155"/>
      <c r="Q4" s="161"/>
      <c r="R4" s="30" t="s">
        <v>21</v>
      </c>
      <c r="S4" s="155"/>
      <c r="T4" s="143"/>
      <c r="U4" s="144"/>
    </row>
    <row r="5" spans="1:21" ht="18" customHeight="1" thickBot="1">
      <c r="A5" s="23">
        <v>4</v>
      </c>
      <c r="B5" s="34" t="s">
        <v>20</v>
      </c>
      <c r="C5" s="126"/>
      <c r="D5" s="24" t="str">
        <f>IF(Inscriptions_12!F8="  ()",CONCATENATE("Rang ",Inscriptions_12!A8),Inscriptions_12!F8)</f>
        <v>Rang 7</v>
      </c>
      <c r="E5" s="24" t="s">
        <v>14</v>
      </c>
      <c r="F5" s="24" t="str">
        <f>IF(Inscriptions_12!F11="  ()",CONCATENATE("Rang ",Inscriptions_12!A11),Inscriptions_12!F11)</f>
        <v>Rang 10</v>
      </c>
      <c r="G5" s="24">
        <f t="shared" si="0"/>
      </c>
      <c r="H5" s="24" t="s">
        <v>21</v>
      </c>
      <c r="I5" s="24">
        <f t="shared" si="1"/>
      </c>
      <c r="J5" s="135">
        <f t="shared" si="2"/>
        <v>0</v>
      </c>
      <c r="K5" s="25"/>
      <c r="L5" s="24" t="s">
        <v>21</v>
      </c>
      <c r="M5" s="156"/>
      <c r="N5" s="162"/>
      <c r="O5" s="24" t="s">
        <v>21</v>
      </c>
      <c r="P5" s="156"/>
      <c r="Q5" s="162"/>
      <c r="R5" s="24" t="s">
        <v>21</v>
      </c>
      <c r="S5" s="156"/>
      <c r="T5" s="145"/>
      <c r="U5" s="146"/>
    </row>
    <row r="6" spans="1:21" ht="18" customHeight="1">
      <c r="A6" s="26">
        <v>5</v>
      </c>
      <c r="B6" s="33" t="s">
        <v>22</v>
      </c>
      <c r="C6" s="127"/>
      <c r="D6" s="27" t="str">
        <f>IF(Inscriptions_12!F2="  ()",CONCATENATE("Rang ",Inscriptions_12!A2),Inscriptions_12!F2)</f>
        <v>Rang 1</v>
      </c>
      <c r="E6" s="27" t="s">
        <v>14</v>
      </c>
      <c r="F6" s="27" t="str">
        <f>IF(G2=I2,CONCATENATE("Vainqueur Match ",A2),IF(G2&gt;I2,D2,F2))</f>
        <v>Vainqueur Match 1</v>
      </c>
      <c r="G6" s="27">
        <f t="shared" si="0"/>
      </c>
      <c r="H6" s="27" t="s">
        <v>21</v>
      </c>
      <c r="I6" s="27">
        <f t="shared" si="1"/>
      </c>
      <c r="J6" s="136">
        <f t="shared" si="2"/>
        <v>0</v>
      </c>
      <c r="K6" s="28"/>
      <c r="L6" s="27" t="s">
        <v>21</v>
      </c>
      <c r="M6" s="157"/>
      <c r="N6" s="163"/>
      <c r="O6" s="27" t="s">
        <v>21</v>
      </c>
      <c r="P6" s="157"/>
      <c r="Q6" s="163"/>
      <c r="R6" s="27" t="s">
        <v>21</v>
      </c>
      <c r="S6" s="157"/>
      <c r="T6" s="147"/>
      <c r="U6" s="148"/>
    </row>
    <row r="7" spans="1:21" ht="18" customHeight="1">
      <c r="A7" s="29">
        <v>6</v>
      </c>
      <c r="B7" s="35" t="s">
        <v>22</v>
      </c>
      <c r="C7" s="125"/>
      <c r="D7" s="30" t="str">
        <f>IF(G3=I3,CONCATENATE("Vainqueur Match ",A3),IF(G3&gt;I3,D3,F3))</f>
        <v>Vainqueur Match 2</v>
      </c>
      <c r="E7" s="30" t="s">
        <v>14</v>
      </c>
      <c r="F7" s="30" t="str">
        <f>IF(Inscriptions_12!F5="  ()",CONCATENATE("Rang ",Inscriptions_12!A5),Inscriptions_12!F5)</f>
        <v>Rang 4</v>
      </c>
      <c r="G7" s="30">
        <f t="shared" si="0"/>
      </c>
      <c r="H7" s="30" t="s">
        <v>21</v>
      </c>
      <c r="I7" s="30">
        <f t="shared" si="1"/>
      </c>
      <c r="J7" s="134">
        <f t="shared" si="2"/>
        <v>0</v>
      </c>
      <c r="K7" s="31"/>
      <c r="L7" s="30" t="s">
        <v>21</v>
      </c>
      <c r="M7" s="155"/>
      <c r="N7" s="161"/>
      <c r="O7" s="30" t="s">
        <v>21</v>
      </c>
      <c r="P7" s="155"/>
      <c r="Q7" s="161"/>
      <c r="R7" s="30" t="s">
        <v>21</v>
      </c>
      <c r="S7" s="155"/>
      <c r="T7" s="143"/>
      <c r="U7" s="144"/>
    </row>
    <row r="8" spans="1:21" ht="18" customHeight="1">
      <c r="A8" s="29">
        <v>7</v>
      </c>
      <c r="B8" s="35" t="s">
        <v>22</v>
      </c>
      <c r="C8" s="125"/>
      <c r="D8" s="30" t="str">
        <f>IF(Inscriptions_12!F4="  ()",CONCATENATE("Rang ",Inscriptions_12!A4),Inscriptions_12!F4)</f>
        <v>Rang 3</v>
      </c>
      <c r="E8" s="30" t="s">
        <v>14</v>
      </c>
      <c r="F8" s="30" t="str">
        <f>IF(G4=I4,CONCATENATE("Vainqueur Match ",A4),IF(G4&gt;I4,D4,F4))</f>
        <v>Vainqueur Match 3</v>
      </c>
      <c r="G8" s="30">
        <f t="shared" si="0"/>
      </c>
      <c r="H8" s="30" t="s">
        <v>21</v>
      </c>
      <c r="I8" s="30">
        <f t="shared" si="1"/>
      </c>
      <c r="J8" s="134">
        <f t="shared" si="2"/>
        <v>0</v>
      </c>
      <c r="K8" s="31"/>
      <c r="L8" s="30" t="s">
        <v>21</v>
      </c>
      <c r="M8" s="155"/>
      <c r="N8" s="161"/>
      <c r="O8" s="30" t="s">
        <v>21</v>
      </c>
      <c r="P8" s="155"/>
      <c r="Q8" s="161"/>
      <c r="R8" s="30" t="s">
        <v>21</v>
      </c>
      <c r="S8" s="155"/>
      <c r="T8" s="143"/>
      <c r="U8" s="144"/>
    </row>
    <row r="9" spans="1:21" ht="18" customHeight="1" thickBot="1">
      <c r="A9" s="23">
        <v>8</v>
      </c>
      <c r="B9" s="34" t="s">
        <v>22</v>
      </c>
      <c r="C9" s="126"/>
      <c r="D9" s="24" t="str">
        <f>IF(G5=I5,CONCATENATE("Vainqueur Match ",A5),IF(G5&gt;I5,D5,F5))</f>
        <v>Vainqueur Match 4</v>
      </c>
      <c r="E9" s="24" t="s">
        <v>14</v>
      </c>
      <c r="F9" s="24" t="str">
        <f>IF(Inscriptions_12!F3="  ()",CONCATENATE("Rang ",Inscriptions_12!A3),Inscriptions_12!F3)</f>
        <v>Rang 2</v>
      </c>
      <c r="G9" s="24">
        <f t="shared" si="0"/>
      </c>
      <c r="H9" s="24" t="s">
        <v>21</v>
      </c>
      <c r="I9" s="24">
        <f t="shared" si="1"/>
      </c>
      <c r="J9" s="135">
        <f t="shared" si="2"/>
        <v>0</v>
      </c>
      <c r="K9" s="25"/>
      <c r="L9" s="24" t="s">
        <v>21</v>
      </c>
      <c r="M9" s="156"/>
      <c r="N9" s="162"/>
      <c r="O9" s="24" t="s">
        <v>21</v>
      </c>
      <c r="P9" s="156"/>
      <c r="Q9" s="162"/>
      <c r="R9" s="24" t="s">
        <v>21</v>
      </c>
      <c r="S9" s="156"/>
      <c r="T9" s="145"/>
      <c r="U9" s="146"/>
    </row>
    <row r="10" spans="1:21" ht="18" customHeight="1">
      <c r="A10" s="26">
        <v>9</v>
      </c>
      <c r="B10" s="33" t="s">
        <v>23</v>
      </c>
      <c r="C10" s="127"/>
      <c r="D10" s="27" t="str">
        <f>IF(G5=I5,CONCATENATE("Perdant Match ",A5),IF(G5&lt;I5,D5,F5))</f>
        <v>Perdant Match 4</v>
      </c>
      <c r="E10" s="27" t="s">
        <v>14</v>
      </c>
      <c r="F10" s="27" t="str">
        <f>IF(G6=I6,CONCATENATE("Perdant Match ",A6),IF(G6&lt;I6,D6,F6))</f>
        <v>Perdant Match 5</v>
      </c>
      <c r="G10" s="27">
        <f t="shared" si="0"/>
      </c>
      <c r="H10" s="27" t="s">
        <v>21</v>
      </c>
      <c r="I10" s="27">
        <f t="shared" si="1"/>
      </c>
      <c r="J10" s="137">
        <f t="shared" si="2"/>
        <v>0</v>
      </c>
      <c r="K10" s="28"/>
      <c r="L10" s="27" t="s">
        <v>21</v>
      </c>
      <c r="M10" s="157"/>
      <c r="N10" s="163"/>
      <c r="O10" s="27" t="s">
        <v>21</v>
      </c>
      <c r="P10" s="157"/>
      <c r="Q10" s="163"/>
      <c r="R10" s="27" t="s">
        <v>21</v>
      </c>
      <c r="S10" s="157"/>
      <c r="T10" s="149"/>
      <c r="U10" s="150"/>
    </row>
    <row r="11" spans="1:21" ht="18" customHeight="1">
      <c r="A11" s="29">
        <v>10</v>
      </c>
      <c r="B11" s="35" t="s">
        <v>23</v>
      </c>
      <c r="C11" s="125"/>
      <c r="D11" s="30" t="str">
        <f>IF(G4=I4,CONCATENATE("Perdant Match ",A4),IF(G4&lt;I4,D4,F4))</f>
        <v>Perdant Match 3</v>
      </c>
      <c r="E11" s="30" t="s">
        <v>14</v>
      </c>
      <c r="F11" s="30" t="str">
        <f>IF(G7=I7,CONCATENATE("Perdant Match ",A7),IF(G7&lt;I7,D7,F7))</f>
        <v>Perdant Match 6</v>
      </c>
      <c r="G11" s="30">
        <f t="shared" si="0"/>
      </c>
      <c r="H11" s="30" t="s">
        <v>21</v>
      </c>
      <c r="I11" s="30">
        <f t="shared" si="1"/>
      </c>
      <c r="J11" s="134">
        <f t="shared" si="2"/>
        <v>0</v>
      </c>
      <c r="K11" s="31"/>
      <c r="L11" s="30" t="s">
        <v>21</v>
      </c>
      <c r="M11" s="155"/>
      <c r="N11" s="161"/>
      <c r="O11" s="30" t="s">
        <v>21</v>
      </c>
      <c r="P11" s="155"/>
      <c r="Q11" s="161"/>
      <c r="R11" s="30" t="s">
        <v>21</v>
      </c>
      <c r="S11" s="155"/>
      <c r="T11" s="143"/>
      <c r="U11" s="144"/>
    </row>
    <row r="12" spans="1:21" ht="18" customHeight="1">
      <c r="A12" s="29">
        <v>11</v>
      </c>
      <c r="B12" s="35" t="s">
        <v>23</v>
      </c>
      <c r="C12" s="125"/>
      <c r="D12" s="30" t="str">
        <f>IF(G3=I3,CONCATENATE("Perdant Match ",A3),IF(G3&lt;I3,D3,F3))</f>
        <v>Perdant Match 2</v>
      </c>
      <c r="E12" s="30" t="s">
        <v>14</v>
      </c>
      <c r="F12" s="30" t="str">
        <f>IF(G8=I8,CONCATENATE("Perdant Match ",A8),IF(G8&lt;I8,D8,F8))</f>
        <v>Perdant Match 7</v>
      </c>
      <c r="G12" s="30">
        <f t="shared" si="0"/>
      </c>
      <c r="H12" s="30" t="s">
        <v>21</v>
      </c>
      <c r="I12" s="30">
        <f t="shared" si="1"/>
      </c>
      <c r="J12" s="134">
        <f t="shared" si="2"/>
        <v>0</v>
      </c>
      <c r="K12" s="31"/>
      <c r="L12" s="30" t="s">
        <v>21</v>
      </c>
      <c r="M12" s="155"/>
      <c r="N12" s="161"/>
      <c r="O12" s="30" t="s">
        <v>21</v>
      </c>
      <c r="P12" s="155"/>
      <c r="Q12" s="161"/>
      <c r="R12" s="30" t="s">
        <v>21</v>
      </c>
      <c r="S12" s="155"/>
      <c r="T12" s="143"/>
      <c r="U12" s="144"/>
    </row>
    <row r="13" spans="1:21" ht="18" customHeight="1" thickBot="1">
      <c r="A13" s="23">
        <v>12</v>
      </c>
      <c r="B13" s="34" t="s">
        <v>23</v>
      </c>
      <c r="C13" s="126"/>
      <c r="D13" s="24" t="str">
        <f>IF(G2=I2,CONCATENATE("Perdant Match ",A2),IF(G2&lt;I2,D2,F2))</f>
        <v>Perdant Match 1</v>
      </c>
      <c r="E13" s="24" t="s">
        <v>14</v>
      </c>
      <c r="F13" s="24" t="str">
        <f>IF(G9=I9,CONCATENATE("Perdant Match ",A9),IF(G9&lt;I9,D9,F9))</f>
        <v>Perdant Match 8</v>
      </c>
      <c r="G13" s="24">
        <f t="shared" si="0"/>
      </c>
      <c r="H13" s="24" t="s">
        <v>21</v>
      </c>
      <c r="I13" s="24">
        <f t="shared" si="1"/>
      </c>
      <c r="J13" s="135">
        <f t="shared" si="2"/>
        <v>0</v>
      </c>
      <c r="K13" s="25"/>
      <c r="L13" s="24" t="s">
        <v>21</v>
      </c>
      <c r="M13" s="156"/>
      <c r="N13" s="162"/>
      <c r="O13" s="24" t="s">
        <v>21</v>
      </c>
      <c r="P13" s="156"/>
      <c r="Q13" s="162"/>
      <c r="R13" s="24" t="s">
        <v>21</v>
      </c>
      <c r="S13" s="156"/>
      <c r="T13" s="145"/>
      <c r="U13" s="146"/>
    </row>
    <row r="14" spans="1:21" ht="18" customHeight="1">
      <c r="A14" s="26">
        <v>13</v>
      </c>
      <c r="B14" s="33" t="s">
        <v>24</v>
      </c>
      <c r="C14" s="127"/>
      <c r="D14" s="27" t="str">
        <f>IF(G6=I6,CONCATENATE("Vainqueur Match ",A6),IF(G6&gt;I6,D6,F6))</f>
        <v>Vainqueur Match 5</v>
      </c>
      <c r="E14" s="27" t="s">
        <v>14</v>
      </c>
      <c r="F14" s="27" t="str">
        <f>IF(G7=I7,CONCATENATE("Vainqueur Match ",A7),IF(G7&gt;I7,D7,F7))</f>
        <v>Vainqueur Match 6</v>
      </c>
      <c r="G14" s="27">
        <f t="shared" si="0"/>
      </c>
      <c r="H14" s="27" t="s">
        <v>21</v>
      </c>
      <c r="I14" s="27">
        <f t="shared" si="1"/>
      </c>
      <c r="J14" s="136">
        <f t="shared" si="2"/>
        <v>0</v>
      </c>
      <c r="K14" s="28"/>
      <c r="L14" s="27" t="s">
        <v>21</v>
      </c>
      <c r="M14" s="157"/>
      <c r="N14" s="163"/>
      <c r="O14" s="27" t="s">
        <v>21</v>
      </c>
      <c r="P14" s="157"/>
      <c r="Q14" s="163"/>
      <c r="R14" s="27" t="s">
        <v>21</v>
      </c>
      <c r="S14" s="157"/>
      <c r="T14" s="147"/>
      <c r="U14" s="148"/>
    </row>
    <row r="15" spans="1:21" s="32" customFormat="1" ht="18" customHeight="1" thickBot="1">
      <c r="A15" s="23">
        <v>14</v>
      </c>
      <c r="B15" s="34" t="s">
        <v>24</v>
      </c>
      <c r="C15" s="126"/>
      <c r="D15" s="24" t="str">
        <f>IF(G8=I8,CONCATENATE("Vainqueur Match ",A8),IF(G8&gt;I8,D8,F8))</f>
        <v>Vainqueur Match 7</v>
      </c>
      <c r="E15" s="24" t="s">
        <v>14</v>
      </c>
      <c r="F15" s="24" t="str">
        <f>IF(G9=I9,CONCATENATE("Vainqueur Match ",A9),IF(G9&gt;I9,D9,F9))</f>
        <v>Vainqueur Match 8</v>
      </c>
      <c r="G15" s="24">
        <f t="shared" si="0"/>
      </c>
      <c r="H15" s="24" t="s">
        <v>21</v>
      </c>
      <c r="I15" s="24">
        <f t="shared" si="1"/>
      </c>
      <c r="J15" s="135">
        <f t="shared" si="2"/>
        <v>0</v>
      </c>
      <c r="K15" s="25"/>
      <c r="L15" s="24" t="s">
        <v>21</v>
      </c>
      <c r="M15" s="156"/>
      <c r="N15" s="162"/>
      <c r="O15" s="24" t="s">
        <v>21</v>
      </c>
      <c r="P15" s="156"/>
      <c r="Q15" s="162"/>
      <c r="R15" s="24" t="s">
        <v>21</v>
      </c>
      <c r="S15" s="156"/>
      <c r="T15" s="145"/>
      <c r="U15" s="146"/>
    </row>
    <row r="16" spans="1:21" s="32" customFormat="1" ht="18" customHeight="1">
      <c r="A16" s="26">
        <v>15</v>
      </c>
      <c r="B16" s="33" t="s">
        <v>25</v>
      </c>
      <c r="C16" s="127"/>
      <c r="D16" s="27" t="str">
        <f>IF(G10=I10,CONCATENATE("Vainqueur Match ",A10),IF(G10&gt;I10,D10,F10))</f>
        <v>Vainqueur Match 9</v>
      </c>
      <c r="E16" s="27" t="s">
        <v>14</v>
      </c>
      <c r="F16" s="27" t="str">
        <f>IF(G11=I11,CONCATENATE("Vainqueur Match ",A11),IF(G11&gt;I11,D11,F11))</f>
        <v>Vainqueur Match 10</v>
      </c>
      <c r="G16" s="27">
        <f t="shared" si="0"/>
      </c>
      <c r="H16" s="27" t="s">
        <v>21</v>
      </c>
      <c r="I16" s="27">
        <f t="shared" si="1"/>
      </c>
      <c r="J16" s="136">
        <f t="shared" si="2"/>
        <v>0</v>
      </c>
      <c r="K16" s="28"/>
      <c r="L16" s="27" t="s">
        <v>21</v>
      </c>
      <c r="M16" s="157"/>
      <c r="N16" s="163"/>
      <c r="O16" s="27" t="s">
        <v>21</v>
      </c>
      <c r="P16" s="157"/>
      <c r="Q16" s="163"/>
      <c r="R16" s="27" t="s">
        <v>21</v>
      </c>
      <c r="S16" s="157"/>
      <c r="T16" s="147"/>
      <c r="U16" s="148"/>
    </row>
    <row r="17" spans="1:21" s="32" customFormat="1" ht="18" customHeight="1" thickBot="1">
      <c r="A17" s="23">
        <v>16</v>
      </c>
      <c r="B17" s="34" t="s">
        <v>25</v>
      </c>
      <c r="C17" s="126"/>
      <c r="D17" s="24" t="str">
        <f>IF(G12=I12,CONCATENATE("Vainqueur Match ",A12),IF(G12&gt;I12,D12,F12))</f>
        <v>Vainqueur Match 11</v>
      </c>
      <c r="E17" s="24" t="s">
        <v>14</v>
      </c>
      <c r="F17" s="24" t="str">
        <f>IF(G13=I13,CONCATENATE("Vainqueur Match ",A13),IF(G13&gt;I13,D13,F13))</f>
        <v>Vainqueur Match 12</v>
      </c>
      <c r="G17" s="24">
        <f t="shared" si="0"/>
      </c>
      <c r="H17" s="24" t="s">
        <v>21</v>
      </c>
      <c r="I17" s="24">
        <f t="shared" si="1"/>
      </c>
      <c r="J17" s="135">
        <f t="shared" si="2"/>
        <v>0</v>
      </c>
      <c r="K17" s="25"/>
      <c r="L17" s="24" t="s">
        <v>21</v>
      </c>
      <c r="M17" s="156"/>
      <c r="N17" s="162"/>
      <c r="O17" s="24" t="s">
        <v>21</v>
      </c>
      <c r="P17" s="156"/>
      <c r="Q17" s="162"/>
      <c r="R17" s="24" t="s">
        <v>21</v>
      </c>
      <c r="S17" s="156"/>
      <c r="T17" s="145"/>
      <c r="U17" s="146"/>
    </row>
    <row r="18" spans="1:21" s="32" customFormat="1" ht="18" customHeight="1">
      <c r="A18" s="26">
        <v>17</v>
      </c>
      <c r="B18" s="33" t="s">
        <v>33</v>
      </c>
      <c r="C18" s="127"/>
      <c r="D18" s="27" t="str">
        <f>IF(G10=I10,CONCATENATE("Perdant Match ",A10),IF(G10&lt;I10,D10,F10))</f>
        <v>Perdant Match 9</v>
      </c>
      <c r="E18" s="27" t="s">
        <v>14</v>
      </c>
      <c r="F18" s="27" t="str">
        <f>IF(G11=I11,CONCATENATE("Perdant Match ",A11),IF(G11&lt;I11,D11,F11))</f>
        <v>Perdant Match 10</v>
      </c>
      <c r="G18" s="27">
        <f t="shared" si="0"/>
      </c>
      <c r="H18" s="27" t="s">
        <v>21</v>
      </c>
      <c r="I18" s="27">
        <f t="shared" si="1"/>
      </c>
      <c r="J18" s="136">
        <f t="shared" si="2"/>
        <v>0</v>
      </c>
      <c r="K18" s="28"/>
      <c r="L18" s="27" t="s">
        <v>21</v>
      </c>
      <c r="M18" s="157"/>
      <c r="N18" s="163"/>
      <c r="O18" s="27" t="s">
        <v>21</v>
      </c>
      <c r="P18" s="157"/>
      <c r="Q18" s="163"/>
      <c r="R18" s="27" t="s">
        <v>21</v>
      </c>
      <c r="S18" s="157"/>
      <c r="T18" s="147"/>
      <c r="U18" s="148"/>
    </row>
    <row r="19" spans="1:21" s="32" customFormat="1" ht="18" customHeight="1" thickBot="1">
      <c r="A19" s="23">
        <v>18</v>
      </c>
      <c r="B19" s="34" t="s">
        <v>33</v>
      </c>
      <c r="C19" s="126"/>
      <c r="D19" s="24" t="str">
        <f>IF(G12=I12,CONCATENATE("Perdant Match ",A12),IF(G12&lt;I12,D12,F12))</f>
        <v>Perdant Match 11</v>
      </c>
      <c r="E19" s="24" t="s">
        <v>14</v>
      </c>
      <c r="F19" s="24" t="str">
        <f>IF(G13=I13,CONCATENATE("Perdant Match ",A13),IF(G13&lt;I13,D13,F13))</f>
        <v>Perdant Match 12</v>
      </c>
      <c r="G19" s="24">
        <f t="shared" si="0"/>
      </c>
      <c r="H19" s="24" t="s">
        <v>21</v>
      </c>
      <c r="I19" s="24">
        <f t="shared" si="1"/>
      </c>
      <c r="J19" s="135">
        <f t="shared" si="2"/>
        <v>0</v>
      </c>
      <c r="K19" s="25"/>
      <c r="L19" s="24" t="s">
        <v>21</v>
      </c>
      <c r="M19" s="156"/>
      <c r="N19" s="162"/>
      <c r="O19" s="24" t="s">
        <v>21</v>
      </c>
      <c r="P19" s="156"/>
      <c r="Q19" s="162"/>
      <c r="R19" s="24" t="s">
        <v>21</v>
      </c>
      <c r="S19" s="156"/>
      <c r="T19" s="145"/>
      <c r="U19" s="146"/>
    </row>
    <row r="20" spans="1:21" s="32" customFormat="1" ht="18" customHeight="1">
      <c r="A20" s="26">
        <v>19</v>
      </c>
      <c r="B20" s="33" t="s">
        <v>26</v>
      </c>
      <c r="C20" s="127"/>
      <c r="D20" s="27" t="str">
        <f>IF(G15=I15,CONCATENATE("Perdant Match ",A15),IF(G15&lt;I15,D15,F15))</f>
        <v>Perdant Match 14</v>
      </c>
      <c r="E20" s="27" t="s">
        <v>14</v>
      </c>
      <c r="F20" s="27" t="str">
        <f>IF(G16=I16,CONCATENATE("Vainqueur Match ",A16),IF(G16&gt;I16,D16,F16))</f>
        <v>Vainqueur Match 15</v>
      </c>
      <c r="G20" s="27">
        <f t="shared" si="0"/>
      </c>
      <c r="H20" s="27" t="s">
        <v>21</v>
      </c>
      <c r="I20" s="27">
        <f t="shared" si="1"/>
      </c>
      <c r="J20" s="136">
        <f t="shared" si="2"/>
        <v>0</v>
      </c>
      <c r="K20" s="28"/>
      <c r="L20" s="27" t="s">
        <v>21</v>
      </c>
      <c r="M20" s="157"/>
      <c r="N20" s="163"/>
      <c r="O20" s="27" t="s">
        <v>21</v>
      </c>
      <c r="P20" s="157"/>
      <c r="Q20" s="163"/>
      <c r="R20" s="27" t="s">
        <v>21</v>
      </c>
      <c r="S20" s="157"/>
      <c r="T20" s="147"/>
      <c r="U20" s="148"/>
    </row>
    <row r="21" spans="1:21" s="32" customFormat="1" ht="18" customHeight="1" thickBot="1">
      <c r="A21" s="23">
        <v>20</v>
      </c>
      <c r="B21" s="34" t="s">
        <v>26</v>
      </c>
      <c r="C21" s="126"/>
      <c r="D21" s="24" t="str">
        <f>IF(G17=I17,CONCATENATE("Vainqueur Match ",A17),IF(G17&gt;I17,D17,F17))</f>
        <v>Vainqueur Match 16</v>
      </c>
      <c r="E21" s="24" t="s">
        <v>14</v>
      </c>
      <c r="F21" s="24" t="str">
        <f>IF(G14=I14,CONCATENATE("Perdant Match ",A14),IF(G14&lt;I14,D14,F14))</f>
        <v>Perdant Match 13</v>
      </c>
      <c r="G21" s="24">
        <f t="shared" si="0"/>
      </c>
      <c r="H21" s="24" t="s">
        <v>21</v>
      </c>
      <c r="I21" s="24">
        <f t="shared" si="1"/>
      </c>
      <c r="J21" s="135">
        <f t="shared" si="2"/>
        <v>0</v>
      </c>
      <c r="K21" s="25"/>
      <c r="L21" s="24" t="s">
        <v>21</v>
      </c>
      <c r="M21" s="156"/>
      <c r="N21" s="162"/>
      <c r="O21" s="24" t="s">
        <v>21</v>
      </c>
      <c r="P21" s="156"/>
      <c r="Q21" s="162"/>
      <c r="R21" s="24" t="s">
        <v>21</v>
      </c>
      <c r="S21" s="156"/>
      <c r="T21" s="145"/>
      <c r="U21" s="146"/>
    </row>
    <row r="22" spans="1:21" s="32" customFormat="1" ht="18" customHeight="1">
      <c r="A22" s="26">
        <v>21</v>
      </c>
      <c r="B22" s="33" t="s">
        <v>34</v>
      </c>
      <c r="C22" s="127"/>
      <c r="D22" s="27" t="str">
        <f>IF(G18=I18,CONCATENATE("Perdant Match ",A18),IF(G18&lt;I18,D18,F18))</f>
        <v>Perdant Match 17</v>
      </c>
      <c r="E22" s="27" t="s">
        <v>14</v>
      </c>
      <c r="F22" s="27" t="str">
        <f>IF(G19=I19,CONCATENATE("Perdant Match ",A19),IF(G19&lt;I19,D19,F19))</f>
        <v>Perdant Match 18</v>
      </c>
      <c r="G22" s="27">
        <f t="shared" si="0"/>
      </c>
      <c r="H22" s="27" t="s">
        <v>21</v>
      </c>
      <c r="I22" s="27">
        <f t="shared" si="1"/>
      </c>
      <c r="J22" s="136">
        <f t="shared" si="2"/>
        <v>0</v>
      </c>
      <c r="K22" s="28"/>
      <c r="L22" s="27" t="s">
        <v>21</v>
      </c>
      <c r="M22" s="157"/>
      <c r="N22" s="163"/>
      <c r="O22" s="27" t="s">
        <v>21</v>
      </c>
      <c r="P22" s="157"/>
      <c r="Q22" s="163"/>
      <c r="R22" s="27" t="s">
        <v>21</v>
      </c>
      <c r="S22" s="157"/>
      <c r="T22" s="147"/>
      <c r="U22" s="148"/>
    </row>
    <row r="23" spans="1:21" s="32" customFormat="1" ht="18" customHeight="1" thickBot="1">
      <c r="A23" s="23">
        <v>22</v>
      </c>
      <c r="B23" s="34" t="s">
        <v>28</v>
      </c>
      <c r="C23" s="126"/>
      <c r="D23" s="24" t="str">
        <f>IF(G18=I18,CONCATENATE("Vainqueur Match ",A18),IF(G18&gt;I18,D18,F18))</f>
        <v>Vainqueur Match 17</v>
      </c>
      <c r="E23" s="24" t="s">
        <v>14</v>
      </c>
      <c r="F23" s="24" t="str">
        <f>IF(G19=I19,CONCATENATE("Vainqueur Match ",A19),IF(G19&gt;I19,D19,F19))</f>
        <v>Vainqueur Match 18</v>
      </c>
      <c r="G23" s="24">
        <f t="shared" si="0"/>
      </c>
      <c r="H23" s="24" t="s">
        <v>21</v>
      </c>
      <c r="I23" s="24">
        <f t="shared" si="1"/>
      </c>
      <c r="J23" s="135">
        <f t="shared" si="2"/>
        <v>0</v>
      </c>
      <c r="K23" s="25"/>
      <c r="L23" s="24" t="s">
        <v>21</v>
      </c>
      <c r="M23" s="156"/>
      <c r="N23" s="162"/>
      <c r="O23" s="24" t="s">
        <v>21</v>
      </c>
      <c r="P23" s="156"/>
      <c r="Q23" s="162"/>
      <c r="R23" s="24" t="s">
        <v>21</v>
      </c>
      <c r="S23" s="156"/>
      <c r="T23" s="145"/>
      <c r="U23" s="146"/>
    </row>
    <row r="24" spans="1:21" s="32" customFormat="1" ht="18" customHeight="1">
      <c r="A24" s="129">
        <v>23</v>
      </c>
      <c r="B24" s="33" t="s">
        <v>27</v>
      </c>
      <c r="C24" s="127"/>
      <c r="D24" s="27" t="str">
        <f>IF(G14=I14,CONCATENATE("Vainqueur Match ",A14),IF(G14&gt;I14,D14,F14))</f>
        <v>Vainqueur Match 13</v>
      </c>
      <c r="E24" s="27" t="s">
        <v>14</v>
      </c>
      <c r="F24" s="27" t="str">
        <f>IF(G20=I20,CONCATENATE("Vainqueur Match ",A20),IF(G20&gt;I20,D20,F20))</f>
        <v>Vainqueur Match 19</v>
      </c>
      <c r="G24" s="27">
        <f t="shared" si="0"/>
      </c>
      <c r="H24" s="27" t="s">
        <v>21</v>
      </c>
      <c r="I24" s="27">
        <f t="shared" si="1"/>
      </c>
      <c r="J24" s="136">
        <f t="shared" si="2"/>
        <v>0</v>
      </c>
      <c r="K24" s="28"/>
      <c r="L24" s="27" t="s">
        <v>21</v>
      </c>
      <c r="M24" s="157"/>
      <c r="N24" s="163"/>
      <c r="O24" s="27" t="s">
        <v>21</v>
      </c>
      <c r="P24" s="157"/>
      <c r="Q24" s="163"/>
      <c r="R24" s="27" t="s">
        <v>21</v>
      </c>
      <c r="S24" s="157"/>
      <c r="T24" s="147"/>
      <c r="U24" s="148"/>
    </row>
    <row r="25" spans="1:21" ht="18" customHeight="1" thickBot="1">
      <c r="A25" s="130">
        <v>24</v>
      </c>
      <c r="B25" s="34" t="s">
        <v>27</v>
      </c>
      <c r="C25" s="126"/>
      <c r="D25" s="24" t="str">
        <f>IF(G15=I15,CONCATENATE("Vainqueur Match ",A15),IF(G15&gt;I15,D15,F15))</f>
        <v>Vainqueur Match 14</v>
      </c>
      <c r="E25" s="24" t="s">
        <v>14</v>
      </c>
      <c r="F25" s="24" t="str">
        <f>IF(G21=I21,CONCATENATE("Vainqueur Match ",A21),IF(G21&gt;I21,D21,F21))</f>
        <v>Vainqueur Match 20</v>
      </c>
      <c r="G25" s="24">
        <f t="shared" si="0"/>
      </c>
      <c r="H25" s="24" t="s">
        <v>21</v>
      </c>
      <c r="I25" s="24">
        <f t="shared" si="1"/>
      </c>
      <c r="J25" s="135">
        <f t="shared" si="2"/>
        <v>0</v>
      </c>
      <c r="K25" s="25"/>
      <c r="L25" s="24" t="s">
        <v>21</v>
      </c>
      <c r="M25" s="156"/>
      <c r="N25" s="162"/>
      <c r="O25" s="24" t="s">
        <v>21</v>
      </c>
      <c r="P25" s="156"/>
      <c r="Q25" s="162"/>
      <c r="R25" s="24" t="s">
        <v>21</v>
      </c>
      <c r="S25" s="156"/>
      <c r="T25" s="145"/>
      <c r="U25" s="146"/>
    </row>
    <row r="26" spans="1:21" ht="18" customHeight="1">
      <c r="A26" s="131">
        <v>25</v>
      </c>
      <c r="B26" s="35" t="s">
        <v>29</v>
      </c>
      <c r="C26" s="125"/>
      <c r="D26" s="30" t="str">
        <f>IF(G16=I16,CONCATENATE("Perdant Match ",A16),IF(G16&lt;I16,D16,F16))</f>
        <v>Perdant Match 15</v>
      </c>
      <c r="E26" s="30" t="s">
        <v>14</v>
      </c>
      <c r="F26" s="30" t="str">
        <f>IF(G17=I17,CONCATENATE("Perdant Match ",A17),IF(G17&lt;I17,D17,F17))</f>
        <v>Perdant Match 16</v>
      </c>
      <c r="G26" s="27">
        <f t="shared" si="0"/>
      </c>
      <c r="H26" s="27" t="s">
        <v>21</v>
      </c>
      <c r="I26" s="27">
        <f t="shared" si="1"/>
      </c>
      <c r="J26" s="136">
        <f t="shared" si="2"/>
        <v>0</v>
      </c>
      <c r="K26" s="31"/>
      <c r="L26" s="30" t="s">
        <v>21</v>
      </c>
      <c r="M26" s="155"/>
      <c r="N26" s="161"/>
      <c r="O26" s="30" t="s">
        <v>21</v>
      </c>
      <c r="P26" s="155"/>
      <c r="Q26" s="161"/>
      <c r="R26" s="30" t="s">
        <v>21</v>
      </c>
      <c r="S26" s="155"/>
      <c r="T26" s="147"/>
      <c r="U26" s="148"/>
    </row>
    <row r="27" spans="1:21" ht="18" customHeight="1">
      <c r="A27" s="131">
        <v>26</v>
      </c>
      <c r="B27" s="35" t="s">
        <v>30</v>
      </c>
      <c r="C27" s="125"/>
      <c r="D27" s="30" t="str">
        <f>IF(G20=I20,CONCATENATE("Perdant Match ",A20),IF(G20&lt;I20,D20,F20))</f>
        <v>Perdant Match 19</v>
      </c>
      <c r="E27" s="30" t="s">
        <v>14</v>
      </c>
      <c r="F27" s="30" t="str">
        <f>IF(G21=I21,CONCATENATE("Perdant Match ",A21),IF(G21&lt;I21,D21,F21))</f>
        <v>Perdant Match 20</v>
      </c>
      <c r="G27" s="30">
        <f t="shared" si="0"/>
      </c>
      <c r="H27" s="30" t="s">
        <v>21</v>
      </c>
      <c r="I27" s="30">
        <f t="shared" si="1"/>
      </c>
      <c r="J27" s="134">
        <f t="shared" si="2"/>
        <v>0</v>
      </c>
      <c r="K27" s="31"/>
      <c r="L27" s="30" t="s">
        <v>21</v>
      </c>
      <c r="M27" s="155"/>
      <c r="N27" s="161"/>
      <c r="O27" s="30" t="s">
        <v>21</v>
      </c>
      <c r="P27" s="155"/>
      <c r="Q27" s="161"/>
      <c r="R27" s="30" t="s">
        <v>21</v>
      </c>
      <c r="S27" s="155"/>
      <c r="T27" s="143"/>
      <c r="U27" s="144"/>
    </row>
    <row r="28" spans="1:21" ht="18" customHeight="1">
      <c r="A28" s="29">
        <v>27</v>
      </c>
      <c r="B28" s="35" t="s">
        <v>31</v>
      </c>
      <c r="C28" s="125"/>
      <c r="D28" s="30" t="str">
        <f>IF(G24=I24,CONCATENATE("Perdant Match ",A24),IF(G24&lt;I24,D24,F24))</f>
        <v>Perdant Match 23</v>
      </c>
      <c r="E28" s="30" t="s">
        <v>14</v>
      </c>
      <c r="F28" s="30" t="str">
        <f>IF(G25=I25,CONCATENATE("Perdant Match ",A25),IF(G25&lt;I25,D25,F25))</f>
        <v>Perdant Match 24</v>
      </c>
      <c r="G28" s="30">
        <f t="shared" si="0"/>
      </c>
      <c r="H28" s="30" t="s">
        <v>21</v>
      </c>
      <c r="I28" s="30">
        <f t="shared" si="1"/>
      </c>
      <c r="J28" s="134">
        <f t="shared" si="2"/>
        <v>0</v>
      </c>
      <c r="K28" s="31"/>
      <c r="L28" s="30" t="s">
        <v>21</v>
      </c>
      <c r="M28" s="155"/>
      <c r="N28" s="161"/>
      <c r="O28" s="30" t="s">
        <v>21</v>
      </c>
      <c r="P28" s="155"/>
      <c r="Q28" s="161"/>
      <c r="R28" s="30" t="s">
        <v>21</v>
      </c>
      <c r="S28" s="155"/>
      <c r="T28" s="143"/>
      <c r="U28" s="144"/>
    </row>
    <row r="29" spans="1:21" ht="18" customHeight="1" thickBot="1">
      <c r="A29" s="36">
        <v>28</v>
      </c>
      <c r="B29" s="41" t="s">
        <v>32</v>
      </c>
      <c r="C29" s="128"/>
      <c r="D29" s="37" t="str">
        <f>IF(G24=I24,CONCATENATE("Vainqueur Match ",A24),IF(G24&gt;I24,D24,F24))</f>
        <v>Vainqueur Match 23</v>
      </c>
      <c r="E29" s="37" t="s">
        <v>14</v>
      </c>
      <c r="F29" s="37" t="str">
        <f>IF(G25=I25,CONCATENATE("Vainqueur Match ",A25),IF(G25&gt;I25,D25,F25))</f>
        <v>Vainqueur Match 24</v>
      </c>
      <c r="G29" s="37">
        <f t="shared" si="0"/>
      </c>
      <c r="H29" s="37" t="s">
        <v>21</v>
      </c>
      <c r="I29" s="37">
        <f t="shared" si="1"/>
      </c>
      <c r="J29" s="138">
        <f t="shared" si="2"/>
        <v>0</v>
      </c>
      <c r="K29" s="38"/>
      <c r="L29" s="37" t="s">
        <v>21</v>
      </c>
      <c r="M29" s="158"/>
      <c r="N29" s="164"/>
      <c r="O29" s="37" t="s">
        <v>21</v>
      </c>
      <c r="P29" s="158"/>
      <c r="Q29" s="164"/>
      <c r="R29" s="37" t="s">
        <v>21</v>
      </c>
      <c r="S29" s="158"/>
      <c r="T29" s="151"/>
      <c r="U29" s="152"/>
    </row>
    <row r="30" ht="15.75" thickTop="1"/>
  </sheetData>
  <sheetProtection sheet="1"/>
  <printOptions horizontalCentered="1" verticalCentered="1"/>
  <pageMargins left="0" right="0" top="0" bottom="0" header="0" footer="0"/>
  <pageSetup horizontalDpi="360" verticalDpi="360" orientation="landscape" paperSize="9" scale="96" r:id="rId1"/>
  <ignoredErrors>
    <ignoredError sqref="D8 F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34">
      <selection activeCell="E37" sqref="E37"/>
    </sheetView>
  </sheetViews>
  <sheetFormatPr defaultColWidth="11.421875" defaultRowHeight="15"/>
  <cols>
    <col min="2" max="2" width="12.421875" style="0" bestFit="1" customWidth="1"/>
    <col min="3" max="3" width="12.00390625" style="0" bestFit="1" customWidth="1"/>
    <col min="4" max="4" width="12.421875" style="0" bestFit="1" customWidth="1"/>
    <col min="5" max="5" width="12.7109375" style="0" bestFit="1" customWidth="1"/>
    <col min="8" max="8" width="12.7109375" style="0" bestFit="1" customWidth="1"/>
    <col min="9" max="10" width="12.421875" style="0" bestFit="1" customWidth="1"/>
    <col min="11" max="11" width="10.8515625" style="0" bestFit="1" customWidth="1"/>
  </cols>
  <sheetData>
    <row r="1" spans="4:8" ht="15" customHeight="1">
      <c r="D1" s="174" t="s">
        <v>0</v>
      </c>
      <c r="E1" s="174"/>
      <c r="F1" s="174"/>
      <c r="G1" s="174"/>
      <c r="H1" s="175"/>
    </row>
    <row r="2" spans="4:8" ht="15" customHeight="1">
      <c r="D2" s="174"/>
      <c r="E2" s="174"/>
      <c r="F2" s="174"/>
      <c r="G2" s="174"/>
      <c r="H2" s="175"/>
    </row>
    <row r="3" ht="15" customHeight="1"/>
    <row r="4" spans="1:11" ht="15" customHeight="1">
      <c r="A4" s="42"/>
      <c r="B4" s="43" t="str">
        <f>CONCATENATE(Matchs_12!D6)</f>
        <v>Rang 1</v>
      </c>
      <c r="C4" s="44"/>
      <c r="D4" s="45"/>
      <c r="E4" s="45"/>
      <c r="F4" s="46"/>
      <c r="G4" s="46"/>
      <c r="H4" s="46"/>
      <c r="I4" s="47"/>
      <c r="J4" s="48"/>
      <c r="K4" s="48"/>
    </row>
    <row r="5" spans="1:11" ht="15" customHeight="1">
      <c r="A5" s="42"/>
      <c r="B5" s="49"/>
      <c r="C5" s="50"/>
      <c r="D5" s="45"/>
      <c r="E5" s="45"/>
      <c r="F5" s="46"/>
      <c r="G5" s="46"/>
      <c r="H5" s="46"/>
      <c r="I5" s="51"/>
      <c r="J5" s="48"/>
      <c r="K5" s="48"/>
    </row>
    <row r="6" spans="1:11" ht="15" customHeight="1">
      <c r="A6" s="45" t="str">
        <f>CONCATENATE(Matchs_12!D2)</f>
        <v>Rang 9</v>
      </c>
      <c r="B6" s="52">
        <v>5</v>
      </c>
      <c r="C6" s="53" t="str">
        <f>CONCATENATE(Matchs_12!D14)</f>
        <v>Vainqueur Match 5</v>
      </c>
      <c r="D6" s="46"/>
      <c r="E6" s="45"/>
      <c r="F6" s="42"/>
      <c r="G6" s="42"/>
      <c r="H6" s="46"/>
      <c r="I6" s="51"/>
      <c r="J6" s="48"/>
      <c r="K6" s="48"/>
    </row>
    <row r="7" spans="1:11" ht="15" customHeight="1">
      <c r="A7" s="54"/>
      <c r="B7" s="55" t="str">
        <f>CONCATENATE("(",Matchs_12!G6," : ",Matchs_12!I6,")")</f>
        <v>( : )</v>
      </c>
      <c r="C7" s="56"/>
      <c r="D7" s="46"/>
      <c r="E7" s="45"/>
      <c r="F7" s="57"/>
      <c r="G7" s="57"/>
      <c r="H7" s="46"/>
      <c r="I7" s="47"/>
      <c r="J7" s="48"/>
      <c r="K7" s="48"/>
    </row>
    <row r="8" spans="1:11" ht="15" customHeight="1">
      <c r="A8" s="58">
        <v>1</v>
      </c>
      <c r="B8" s="59" t="str">
        <f>CONCATENATE(Matchs_12!F6)</f>
        <v>Vainqueur Match 1</v>
      </c>
      <c r="C8" s="60"/>
      <c r="D8" s="46"/>
      <c r="E8" s="45"/>
      <c r="F8" s="61" t="s">
        <v>1</v>
      </c>
      <c r="G8" s="61"/>
      <c r="H8" s="46"/>
      <c r="I8" s="57"/>
      <c r="J8" s="51"/>
      <c r="K8" s="43" t="str">
        <f>CONCATENATE(Matchs_12!D10)</f>
        <v>Perdant Match 4</v>
      </c>
    </row>
    <row r="9" spans="1:11" ht="15" customHeight="1">
      <c r="A9" s="62" t="str">
        <f>CONCATENATE("(",Matchs_12!G2," : ",Matchs_12!I2,")")</f>
        <v>( : )</v>
      </c>
      <c r="B9" s="63"/>
      <c r="C9" s="60"/>
      <c r="D9" s="46"/>
      <c r="E9" s="42"/>
      <c r="F9" s="64"/>
      <c r="G9" s="64"/>
      <c r="H9" s="42"/>
      <c r="I9" s="65" t="str">
        <f>CONCATENATE(Matchs_12!D20)</f>
        <v>Perdant Match 14</v>
      </c>
      <c r="J9" s="66"/>
      <c r="K9" s="67"/>
    </row>
    <row r="10" spans="1:11" ht="15" customHeight="1">
      <c r="A10" s="68" t="str">
        <f>CONCATENATE(Matchs_12!F2)</f>
        <v>Rang 8</v>
      </c>
      <c r="B10" s="42"/>
      <c r="C10" s="60"/>
      <c r="D10" s="46"/>
      <c r="E10" s="45"/>
      <c r="F10" s="57"/>
      <c r="G10" s="57"/>
      <c r="H10" s="46"/>
      <c r="I10" s="69"/>
      <c r="J10" s="70" t="str">
        <f>CONCATENATE(Matchs_12!D16)</f>
        <v>Vainqueur Match 9</v>
      </c>
      <c r="K10" s="71">
        <v>9</v>
      </c>
    </row>
    <row r="11" spans="1:11" ht="15" customHeight="1">
      <c r="A11" s="42"/>
      <c r="B11" s="45"/>
      <c r="C11" s="58">
        <v>13</v>
      </c>
      <c r="D11" s="53" t="str">
        <f>CONCATENATE(Matchs_12!D24)</f>
        <v>Vainqueur Match 13</v>
      </c>
      <c r="E11" s="43"/>
      <c r="F11" s="165" t="str">
        <f>CONCATENATE("(",Matchs_12!G24," : ",Matchs_12!I24,")")</f>
        <v>( : )</v>
      </c>
      <c r="G11" s="57"/>
      <c r="H11" s="72" t="str">
        <f>CONCATENATE(Matchs_12!F24)</f>
        <v>Vainqueur Match 19</v>
      </c>
      <c r="I11" s="71">
        <v>19</v>
      </c>
      <c r="J11" s="73"/>
      <c r="K11" s="74" t="str">
        <f>CONCATENATE("(",Matchs_12!G10," : ",Matchs_12!I10,")")</f>
        <v>( : )</v>
      </c>
    </row>
    <row r="12" spans="1:11" ht="15" customHeight="1">
      <c r="A12" s="45" t="str">
        <f>CONCATENATE(Matchs_12!D3)</f>
        <v>Rang 5</v>
      </c>
      <c r="B12" s="45"/>
      <c r="C12" s="62" t="str">
        <f>CONCATENATE("(",Matchs_12!G14," : ",Matchs_12!I14,")")</f>
        <v>( : )</v>
      </c>
      <c r="D12" s="46"/>
      <c r="E12" s="63"/>
      <c r="F12" s="75">
        <v>23</v>
      </c>
      <c r="G12" s="76"/>
      <c r="H12" s="77"/>
      <c r="I12" s="74" t="str">
        <f>CONCATENATE("(",Matchs_12!G20," : ",Matchs_12!I20,")")</f>
        <v>( : )</v>
      </c>
      <c r="J12" s="78"/>
      <c r="K12" s="79" t="str">
        <f>CONCATENATE(Matchs_12!F10)</f>
        <v>Perdant Match 5</v>
      </c>
    </row>
    <row r="13" spans="1:11" ht="15" customHeight="1">
      <c r="A13" s="54"/>
      <c r="B13" s="45"/>
      <c r="C13" s="60"/>
      <c r="D13" s="46"/>
      <c r="E13" s="45"/>
      <c r="F13" s="42"/>
      <c r="G13" s="42"/>
      <c r="H13" s="46"/>
      <c r="I13" s="80" t="str">
        <f>CONCATENATE(Matchs_12!F20)</f>
        <v>Vainqueur Match 15</v>
      </c>
      <c r="J13" s="71">
        <v>15</v>
      </c>
      <c r="K13" s="46"/>
    </row>
    <row r="14" spans="1:11" ht="15" customHeight="1">
      <c r="A14" s="58">
        <v>2</v>
      </c>
      <c r="B14" s="81" t="str">
        <f>CONCATENATE(Matchs_12!D7)</f>
        <v>Vainqueur Match 2</v>
      </c>
      <c r="C14" s="60"/>
      <c r="D14" s="46"/>
      <c r="E14" s="45"/>
      <c r="F14" s="46"/>
      <c r="G14" s="46"/>
      <c r="H14" s="46"/>
      <c r="I14" s="77"/>
      <c r="J14" s="74" t="str">
        <f>CONCATENATE("(",Matchs_12!G16," : ",Matchs_12!I16,")")</f>
        <v>( : )</v>
      </c>
      <c r="K14" s="82" t="str">
        <f>CONCATENATE(Matchs_12!D11)</f>
        <v>Perdant Match 3</v>
      </c>
    </row>
    <row r="15" spans="1:11" ht="15" customHeight="1">
      <c r="A15" s="62" t="str">
        <f>CONCATENATE("(",Matchs_12!G3," : ",Matchs_12!I3,")")</f>
        <v>( : )</v>
      </c>
      <c r="B15" s="63"/>
      <c r="C15" s="83"/>
      <c r="D15" s="46"/>
      <c r="E15" s="46"/>
      <c r="F15" s="42"/>
      <c r="G15" s="42"/>
      <c r="H15" s="46"/>
      <c r="I15" s="46"/>
      <c r="J15" s="78"/>
      <c r="K15" s="67"/>
    </row>
    <row r="16" spans="1:11" ht="15" customHeight="1">
      <c r="A16" s="68" t="str">
        <f>CONCATENATE(Matchs_12!F3)</f>
        <v>Rang 12</v>
      </c>
      <c r="B16" s="52">
        <v>6</v>
      </c>
      <c r="C16" s="84" t="str">
        <f>CONCATENATE(Matchs_12!F14)</f>
        <v>Vainqueur Match 6</v>
      </c>
      <c r="D16" s="46"/>
      <c r="E16" s="82" t="str">
        <f>CONCATENATE(Matchs_12!D29)</f>
        <v>Vainqueur Match 23</v>
      </c>
      <c r="F16" s="48"/>
      <c r="G16" s="82" t="str">
        <f>CONCATENATE(Matchs_12!D28)</f>
        <v>Perdant Match 23</v>
      </c>
      <c r="H16" s="46"/>
      <c r="I16" s="46"/>
      <c r="J16" s="80" t="str">
        <f>CONCATENATE(Matchs_12!F16)</f>
        <v>Vainqueur Match 10</v>
      </c>
      <c r="K16" s="71">
        <v>10</v>
      </c>
    </row>
    <row r="17" spans="1:11" ht="15" customHeight="1">
      <c r="A17" s="85"/>
      <c r="B17" s="55" t="str">
        <f>CONCATENATE("(",Matchs_12!G7," : ",Matchs_12!I7,")")</f>
        <v>( : )</v>
      </c>
      <c r="C17" s="86"/>
      <c r="D17" s="46"/>
      <c r="E17" s="87"/>
      <c r="F17" s="88"/>
      <c r="G17" s="89"/>
      <c r="H17" s="46"/>
      <c r="I17" s="46"/>
      <c r="J17" s="90"/>
      <c r="K17" s="74" t="str">
        <f>CONCATENATE("(",Matchs_12!G11," : ",Matchs_12!I11,")")</f>
        <v>( : )</v>
      </c>
    </row>
    <row r="18" spans="1:11" ht="15" customHeight="1">
      <c r="A18" s="45"/>
      <c r="B18" s="91" t="str">
        <f>CONCATENATE(Matchs_12!F7)</f>
        <v>Rang 4</v>
      </c>
      <c r="C18" s="44"/>
      <c r="D18" s="42"/>
      <c r="E18" s="92" t="s">
        <v>2</v>
      </c>
      <c r="F18" s="51"/>
      <c r="G18" s="93" t="s">
        <v>3</v>
      </c>
      <c r="H18" s="46"/>
      <c r="I18" s="46"/>
      <c r="J18" s="51"/>
      <c r="K18" s="53" t="str">
        <f>CONCATENATE(Matchs_12!F11)</f>
        <v>Perdant Match 6</v>
      </c>
    </row>
    <row r="19" spans="1:11" ht="15" customHeight="1">
      <c r="A19" s="42"/>
      <c r="B19" s="42"/>
      <c r="C19" s="94"/>
      <c r="D19" s="62"/>
      <c r="E19" s="92"/>
      <c r="F19" s="42"/>
      <c r="G19" s="95"/>
      <c r="H19" s="46"/>
      <c r="I19" s="46"/>
      <c r="J19" s="48"/>
      <c r="K19" s="48"/>
    </row>
    <row r="20" spans="1:11" ht="15" customHeight="1">
      <c r="A20" s="42"/>
      <c r="B20" s="42"/>
      <c r="C20" s="96"/>
      <c r="D20" s="94"/>
      <c r="E20" s="71">
        <v>28</v>
      </c>
      <c r="F20" s="46"/>
      <c r="G20" s="58">
        <v>27</v>
      </c>
      <c r="H20" s="46"/>
      <c r="I20" s="46"/>
      <c r="J20" s="48"/>
      <c r="K20" s="48"/>
    </row>
    <row r="21" spans="1:11" ht="15" customHeight="1">
      <c r="A21" s="42"/>
      <c r="B21" s="42"/>
      <c r="C21" s="96"/>
      <c r="D21" s="94"/>
      <c r="E21" s="97"/>
      <c r="F21" s="98"/>
      <c r="G21" s="99"/>
      <c r="H21" s="46"/>
      <c r="I21" s="46"/>
      <c r="J21" s="51"/>
      <c r="K21" s="42"/>
    </row>
    <row r="22" spans="1:11" ht="15" customHeight="1">
      <c r="A22" s="42"/>
      <c r="B22" s="82" t="str">
        <f>CONCATENATE(Matchs_12!D8)</f>
        <v>Rang 3</v>
      </c>
      <c r="C22" s="44"/>
      <c r="D22" s="94"/>
      <c r="E22" s="92" t="str">
        <f>CONCATENATE("(",Matchs_12!G29," : ",Matchs_12!I29,")")</f>
        <v>( : )</v>
      </c>
      <c r="F22" s="42"/>
      <c r="G22" s="93" t="str">
        <f>CONCATENATE("(",Matchs_12!G28," : ",Matchs_12!I28,")")</f>
        <v>( : )</v>
      </c>
      <c r="H22" s="46"/>
      <c r="I22" s="48"/>
      <c r="J22" s="51"/>
      <c r="K22" s="43" t="str">
        <f>CONCATENATE(Matchs_12!D12)</f>
        <v>Perdant Match 2</v>
      </c>
    </row>
    <row r="23" spans="1:11" ht="15" customHeight="1">
      <c r="A23" s="45"/>
      <c r="B23" s="85"/>
      <c r="C23" s="101"/>
      <c r="D23" s="45"/>
      <c r="E23" s="100"/>
      <c r="F23" s="88"/>
      <c r="G23" s="95"/>
      <c r="H23" s="48"/>
      <c r="I23" s="48"/>
      <c r="J23" s="51"/>
      <c r="K23" s="100"/>
    </row>
    <row r="24" spans="1:11" ht="15" customHeight="1">
      <c r="A24" s="45" t="str">
        <f>CONCATENATE(Matchs_12!D4)</f>
        <v>Rang 11</v>
      </c>
      <c r="B24" s="52">
        <v>7</v>
      </c>
      <c r="C24" s="102" t="str">
        <f>CONCATENATE(Matchs_12!D15)</f>
        <v>Vainqueur Match 7</v>
      </c>
      <c r="D24" s="46"/>
      <c r="E24" s="53" t="str">
        <f>CONCATENATE(Matchs_12!F29)</f>
        <v>Vainqueur Match 24</v>
      </c>
      <c r="F24" s="48"/>
      <c r="G24" s="91" t="str">
        <f>CONCATENATE(Matchs_12!F28)</f>
        <v>Perdant Match 24</v>
      </c>
      <c r="H24" s="48"/>
      <c r="I24" s="49"/>
      <c r="J24" s="70" t="str">
        <f>CONCATENATE(Matchs_12!D17)</f>
        <v>Vainqueur Match 11</v>
      </c>
      <c r="K24" s="71">
        <v>11</v>
      </c>
    </row>
    <row r="25" spans="1:11" ht="15" customHeight="1">
      <c r="A25" s="54"/>
      <c r="B25" s="55" t="str">
        <f>CONCATENATE("(",Matchs_12!G8," : ",Matchs_12!I8,")")</f>
        <v>( : )</v>
      </c>
      <c r="C25" s="56"/>
      <c r="D25" s="46"/>
      <c r="E25" s="48"/>
      <c r="F25" s="42"/>
      <c r="G25" s="48"/>
      <c r="H25" s="49"/>
      <c r="I25" s="48"/>
      <c r="J25" s="56"/>
      <c r="K25" s="74" t="str">
        <f>CONCATENATE("(",Matchs_12!G12," : ",Matchs_12!I12,")")</f>
        <v>( : )</v>
      </c>
    </row>
    <row r="26" spans="1:11" ht="15" customHeight="1">
      <c r="A26" s="58">
        <v>3</v>
      </c>
      <c r="B26" s="59" t="str">
        <f>CONCATENATE(Matchs_12!F8)</f>
        <v>Vainqueur Match 3</v>
      </c>
      <c r="C26" s="60"/>
      <c r="D26" s="46"/>
      <c r="E26" s="42"/>
      <c r="F26" s="42"/>
      <c r="G26" s="42"/>
      <c r="H26" s="42"/>
      <c r="I26" s="48"/>
      <c r="J26" s="78"/>
      <c r="K26" s="53" t="str">
        <f>CONCATENATE(Matchs_12!F12)</f>
        <v>Perdant Match 7</v>
      </c>
    </row>
    <row r="27" spans="1:11" ht="15" customHeight="1">
      <c r="A27" s="62" t="str">
        <f>CONCATENATE("(",Matchs_12!G4," : ",Matchs_12!I4,")")</f>
        <v>( : )</v>
      </c>
      <c r="B27" s="63"/>
      <c r="C27" s="60"/>
      <c r="D27" s="46"/>
      <c r="E27" s="42"/>
      <c r="F27" s="42"/>
      <c r="G27" s="42"/>
      <c r="H27" s="42"/>
      <c r="I27" s="103" t="str">
        <f>CONCATENATE(Matchs_12!D21)</f>
        <v>Vainqueur Match 16</v>
      </c>
      <c r="J27" s="71">
        <v>16</v>
      </c>
      <c r="K27" s="46"/>
    </row>
    <row r="28" spans="1:11" ht="15" customHeight="1">
      <c r="A28" s="68" t="str">
        <f>CONCATENATE(Matchs_12!F4)</f>
        <v>Rang 6</v>
      </c>
      <c r="B28" s="45"/>
      <c r="C28" s="60"/>
      <c r="D28" s="46"/>
      <c r="E28" s="45"/>
      <c r="F28" s="104"/>
      <c r="G28" s="51"/>
      <c r="H28" s="46"/>
      <c r="I28" s="73"/>
      <c r="J28" s="74" t="str">
        <f>CONCATENATE("(",Matchs_12!G17," : ",Matchs_12!I17,")")</f>
        <v>( : )</v>
      </c>
      <c r="K28" s="82" t="str">
        <f>CONCATENATE(Matchs_12!D13)</f>
        <v>Perdant Match 1</v>
      </c>
    </row>
    <row r="29" spans="1:11" ht="15" customHeight="1">
      <c r="A29" s="85"/>
      <c r="B29" s="45"/>
      <c r="C29" s="58">
        <v>14</v>
      </c>
      <c r="D29" s="53" t="str">
        <f>CONCATENATE(Matchs_12!D25)</f>
        <v>Vainqueur Match 14</v>
      </c>
      <c r="E29" s="91"/>
      <c r="F29" s="105">
        <v>24</v>
      </c>
      <c r="G29" s="106"/>
      <c r="H29" s="72" t="str">
        <f>CONCATENATE(Matchs_12!F25)</f>
        <v>Vainqueur Match 20</v>
      </c>
      <c r="I29" s="71">
        <v>20</v>
      </c>
      <c r="J29" s="78"/>
      <c r="K29" s="67"/>
    </row>
    <row r="30" spans="1:11" ht="15" customHeight="1">
      <c r="A30" s="45" t="str">
        <f>CONCATENATE(Matchs_12!D5)</f>
        <v>Rang 7</v>
      </c>
      <c r="B30" s="45"/>
      <c r="C30" s="62" t="str">
        <f>CONCATENATE("(",Matchs_12!G15," : ",Matchs_12!I15,")")</f>
        <v>( : )</v>
      </c>
      <c r="D30" s="46"/>
      <c r="E30" s="63"/>
      <c r="F30" s="107" t="str">
        <f>CONCATENATE("(",Matchs_12!G25," : ",Matchs_12!I25,")")</f>
        <v>( : )</v>
      </c>
      <c r="G30" s="107"/>
      <c r="H30" s="77"/>
      <c r="I30" s="74" t="str">
        <f>CONCATENATE("(",Matchs_12!G21," : ",Matchs_12!I21,")")</f>
        <v>( : )</v>
      </c>
      <c r="J30" s="80" t="str">
        <f>CONCATENATE(Matchs_12!F17)</f>
        <v>Vainqueur Match 12</v>
      </c>
      <c r="K30" s="71">
        <v>12</v>
      </c>
    </row>
    <row r="31" spans="1:11" ht="15" customHeight="1">
      <c r="A31" s="54"/>
      <c r="B31" s="45"/>
      <c r="C31" s="60"/>
      <c r="D31" s="46"/>
      <c r="E31" s="45"/>
      <c r="F31" s="46"/>
      <c r="G31" s="46"/>
      <c r="H31" s="46"/>
      <c r="I31" s="108"/>
      <c r="J31" s="90"/>
      <c r="K31" s="74" t="str">
        <f>CONCATENATE("(",Matchs_12!G13," : ",Matchs_12!I13,")")</f>
        <v>( : )</v>
      </c>
    </row>
    <row r="32" spans="1:11" ht="15" customHeight="1">
      <c r="A32" s="58">
        <v>4</v>
      </c>
      <c r="B32" s="82" t="str">
        <f>CONCATENATE(Matchs_12!D9)</f>
        <v>Vainqueur Match 4</v>
      </c>
      <c r="C32" s="60"/>
      <c r="D32" s="46"/>
      <c r="E32" s="45"/>
      <c r="F32" s="46"/>
      <c r="G32" s="46"/>
      <c r="H32" s="46"/>
      <c r="I32" s="53" t="str">
        <f>CONCATENATE(Matchs_12!F21)</f>
        <v>Perdant Match 13</v>
      </c>
      <c r="J32" s="51"/>
      <c r="K32" s="53" t="str">
        <f>CONCATENATE(Matchs_12!F13)</f>
        <v>Perdant Match 8</v>
      </c>
    </row>
    <row r="33" spans="1:11" ht="15" customHeight="1">
      <c r="A33" s="62" t="str">
        <f>CONCATENATE("(",Matchs_12!G5," : ",Matchs_12!I5,")")</f>
        <v>( : )</v>
      </c>
      <c r="B33" s="63"/>
      <c r="C33" s="83"/>
      <c r="D33" s="46"/>
      <c r="E33" s="45"/>
      <c r="F33" s="61" t="s">
        <v>1</v>
      </c>
      <c r="G33" s="61"/>
      <c r="H33" s="46"/>
      <c r="I33" s="48"/>
      <c r="J33" s="48"/>
      <c r="K33" s="48"/>
    </row>
    <row r="34" spans="1:11" ht="15" customHeight="1">
      <c r="A34" s="68" t="str">
        <f>CONCATENATE(Matchs_12!F5)</f>
        <v>Rang 10</v>
      </c>
      <c r="B34" s="52">
        <v>8</v>
      </c>
      <c r="C34" s="59" t="str">
        <f>CONCATENATE(Matchs_12!F15)</f>
        <v>Vainqueur Match 8</v>
      </c>
      <c r="D34" s="46"/>
      <c r="E34" s="45"/>
      <c r="F34" s="57"/>
      <c r="G34" s="57"/>
      <c r="H34" s="46"/>
      <c r="I34" s="48"/>
      <c r="J34" s="48"/>
      <c r="K34" s="48"/>
    </row>
    <row r="35" spans="1:11" ht="15" customHeight="1">
      <c r="A35" s="85"/>
      <c r="B35" s="55" t="str">
        <f>CONCATENATE("(",Matchs_12!G9," : ",Matchs_12!I9,")")</f>
        <v>( : )</v>
      </c>
      <c r="C35" s="86"/>
      <c r="D35" s="46"/>
      <c r="E35" s="45"/>
      <c r="F35" s="46"/>
      <c r="G35" s="46"/>
      <c r="H35" s="46"/>
      <c r="I35" s="48"/>
      <c r="J35" s="48"/>
      <c r="K35" s="48"/>
    </row>
    <row r="36" spans="1:11" ht="15" customHeight="1">
      <c r="A36" s="42"/>
      <c r="B36" s="91" t="str">
        <f>CONCATENATE(Matchs_12!F9)</f>
        <v>Rang 2</v>
      </c>
      <c r="C36" s="109"/>
      <c r="D36" s="42"/>
      <c r="E36" s="45"/>
      <c r="F36" s="46"/>
      <c r="G36" s="46"/>
      <c r="H36" s="46"/>
      <c r="I36" s="48"/>
      <c r="J36" s="48"/>
      <c r="K36" s="48"/>
    </row>
    <row r="37" spans="1:1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 customHeight="1">
      <c r="A39" s="1"/>
      <c r="B39" s="1"/>
      <c r="C39" s="1"/>
      <c r="D39" s="176" t="s">
        <v>45</v>
      </c>
      <c r="E39" s="176"/>
      <c r="F39" s="176"/>
      <c r="G39" s="176"/>
      <c r="H39" s="177"/>
      <c r="I39" s="1"/>
      <c r="J39" s="1"/>
      <c r="K39" s="1"/>
    </row>
    <row r="40" spans="1:11" ht="15" customHeight="1">
      <c r="A40" s="1"/>
      <c r="B40" s="1"/>
      <c r="C40" s="1"/>
      <c r="D40" s="176"/>
      <c r="E40" s="176"/>
      <c r="F40" s="176"/>
      <c r="G40" s="176"/>
      <c r="H40" s="177"/>
      <c r="I40" s="1"/>
      <c r="J40" s="1"/>
      <c r="K40" s="1"/>
    </row>
    <row r="41" spans="1:11" ht="15" customHeight="1">
      <c r="A41" s="1"/>
      <c r="B41" s="1"/>
      <c r="C41" s="1"/>
      <c r="D41" s="177"/>
      <c r="E41" s="177"/>
      <c r="F41" s="177"/>
      <c r="G41" s="177"/>
      <c r="H41" s="177"/>
      <c r="I41" s="1"/>
      <c r="J41" s="1"/>
      <c r="K41" s="1"/>
    </row>
    <row r="42" spans="1:11" ht="15" customHeight="1">
      <c r="A42" s="1"/>
      <c r="B42" s="1"/>
      <c r="C42" s="1"/>
      <c r="D42" s="2"/>
      <c r="E42" s="2"/>
      <c r="F42" s="2"/>
      <c r="G42" s="2"/>
      <c r="H42" s="2"/>
      <c r="I42" s="1"/>
      <c r="J42" s="1"/>
      <c r="K42" s="1"/>
    </row>
    <row r="43" spans="1:11" ht="15" customHeight="1">
      <c r="A43" s="1"/>
      <c r="B43" s="1"/>
      <c r="C43" s="1"/>
      <c r="D43" s="2"/>
      <c r="E43" s="2"/>
      <c r="F43" s="2"/>
      <c r="G43" s="2"/>
      <c r="H43" s="2"/>
      <c r="I43" s="1"/>
      <c r="J43" s="1"/>
      <c r="K43" s="1"/>
    </row>
    <row r="44" spans="1:11" ht="15" customHeight="1">
      <c r="A44" s="1"/>
      <c r="B44" s="1"/>
      <c r="C44" s="1"/>
      <c r="D44" s="2"/>
      <c r="E44" s="2"/>
      <c r="F44" s="2"/>
      <c r="G44" s="2"/>
      <c r="H44" s="2"/>
      <c r="I44" s="1"/>
      <c r="J44" s="1"/>
      <c r="K44" s="1"/>
    </row>
    <row r="45" spans="1:1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 customHeight="1">
      <c r="A47" s="43" t="str">
        <f>CONCATENATE(Matchs_12!D18)</f>
        <v>Perdant Match 9</v>
      </c>
      <c r="B47" s="43"/>
      <c r="C47" s="165" t="str">
        <f>CONCATENATE("(",Matchs_12!G18," : ",Matchs_12!I18,")")</f>
        <v>( : )</v>
      </c>
      <c r="D47" s="57"/>
      <c r="E47" s="72" t="str">
        <f>CONCATENATE(Matchs_12!F18)</f>
        <v>Perdant Match 10</v>
      </c>
      <c r="F47" s="57"/>
      <c r="G47" s="57"/>
      <c r="H47" s="57"/>
      <c r="I47" s="110"/>
      <c r="J47" s="178" t="s">
        <v>4</v>
      </c>
      <c r="K47" s="179"/>
    </row>
    <row r="48" spans="1:11" ht="15" customHeight="1">
      <c r="A48" s="111"/>
      <c r="B48" s="63"/>
      <c r="C48" s="75">
        <v>17</v>
      </c>
      <c r="D48" s="76"/>
      <c r="E48" s="77"/>
      <c r="F48" s="57"/>
      <c r="G48" s="57"/>
      <c r="H48" s="57"/>
      <c r="I48" s="110">
        <v>1</v>
      </c>
      <c r="J48" s="170" t="str">
        <f>'Classement Final_12'!B2</f>
        <v>Place 1</v>
      </c>
      <c r="K48" s="171"/>
    </row>
    <row r="49" spans="1:11" ht="15" customHeight="1">
      <c r="A49" s="46"/>
      <c r="B49" s="45"/>
      <c r="C49" s="42"/>
      <c r="D49" s="42"/>
      <c r="E49" s="46"/>
      <c r="F49" s="57"/>
      <c r="G49" s="57"/>
      <c r="H49" s="57"/>
      <c r="I49" s="110">
        <v>2</v>
      </c>
      <c r="J49" s="170" t="str">
        <f>'Classement Final_12'!B3</f>
        <v>Place 2</v>
      </c>
      <c r="K49" s="171"/>
    </row>
    <row r="50" spans="1:11" ht="15" customHeight="1">
      <c r="A50" s="46"/>
      <c r="B50" s="45"/>
      <c r="C50" s="46"/>
      <c r="D50" s="46"/>
      <c r="E50" s="46"/>
      <c r="F50" s="57"/>
      <c r="G50" s="57"/>
      <c r="H50" s="57"/>
      <c r="I50" s="110">
        <v>3</v>
      </c>
      <c r="J50" s="170" t="str">
        <f>'Classement Final_12'!B4</f>
        <v>Place 3</v>
      </c>
      <c r="K50" s="171"/>
    </row>
    <row r="51" spans="1:11" ht="15" customHeight="1">
      <c r="A51" s="46"/>
      <c r="B51" s="46"/>
      <c r="C51" s="42"/>
      <c r="D51" s="42"/>
      <c r="E51" s="46"/>
      <c r="F51" s="57"/>
      <c r="G51" s="57"/>
      <c r="H51" s="57"/>
      <c r="I51" s="110">
        <v>4</v>
      </c>
      <c r="J51" s="170" t="str">
        <f>'Classement Final_12'!B5</f>
        <v>Place 4</v>
      </c>
      <c r="K51" s="171"/>
    </row>
    <row r="52" spans="1:11" ht="15" customHeight="1">
      <c r="A52" s="46"/>
      <c r="B52" s="82" t="str">
        <f>CONCATENATE(Matchs_12!D23)</f>
        <v>Vainqueur Match 17</v>
      </c>
      <c r="C52" s="48"/>
      <c r="D52" s="82" t="str">
        <f>CONCATENATE(Matchs_12!D22)</f>
        <v>Perdant Match 17</v>
      </c>
      <c r="E52" s="57"/>
      <c r="F52" s="82" t="str">
        <f>CONCATENATE(Matchs_12!D26)</f>
        <v>Perdant Match 15</v>
      </c>
      <c r="G52" s="57"/>
      <c r="H52" s="82" t="str">
        <f>CONCATENATE(Matchs_12!D27)</f>
        <v>Perdant Match 19</v>
      </c>
      <c r="I52" s="110">
        <v>5</v>
      </c>
      <c r="J52" s="170" t="str">
        <f>'Classement Final_12'!B6</f>
        <v>Place 5</v>
      </c>
      <c r="K52" s="171"/>
    </row>
    <row r="53" spans="1:11" ht="15" customHeight="1">
      <c r="A53" s="46"/>
      <c r="B53" s="87"/>
      <c r="C53" s="88"/>
      <c r="D53" s="89"/>
      <c r="E53" s="57"/>
      <c r="F53" s="89"/>
      <c r="G53" s="57"/>
      <c r="H53" s="89"/>
      <c r="I53" s="110">
        <v>6</v>
      </c>
      <c r="J53" s="170" t="str">
        <f>'Classement Final_12'!B7</f>
        <v>Place 6</v>
      </c>
      <c r="K53" s="171"/>
    </row>
    <row r="54" spans="1:11" ht="15" customHeight="1">
      <c r="A54" s="42"/>
      <c r="B54" s="92" t="s">
        <v>5</v>
      </c>
      <c r="C54" s="51"/>
      <c r="D54" s="93" t="s">
        <v>6</v>
      </c>
      <c r="E54" s="57"/>
      <c r="F54" s="93" t="s">
        <v>7</v>
      </c>
      <c r="G54" s="57"/>
      <c r="H54" s="93" t="s">
        <v>8</v>
      </c>
      <c r="I54" s="110">
        <v>7</v>
      </c>
      <c r="J54" s="170" t="str">
        <f>'Classement Final_12'!B8</f>
        <v>Place 7</v>
      </c>
      <c r="K54" s="171"/>
    </row>
    <row r="55" spans="1:11" ht="15" customHeight="1">
      <c r="A55" s="62"/>
      <c r="B55" s="92"/>
      <c r="C55" s="42"/>
      <c r="D55" s="95"/>
      <c r="E55" s="57"/>
      <c r="F55" s="95"/>
      <c r="G55" s="57"/>
      <c r="H55" s="95"/>
      <c r="I55" s="110">
        <v>8</v>
      </c>
      <c r="J55" s="170" t="str">
        <f>'Classement Final_12'!B9</f>
        <v>Place 8</v>
      </c>
      <c r="K55" s="171"/>
    </row>
    <row r="56" spans="1:11" ht="15" customHeight="1">
      <c r="A56" s="94"/>
      <c r="B56" s="71">
        <v>22</v>
      </c>
      <c r="C56" s="46"/>
      <c r="D56" s="58">
        <v>21</v>
      </c>
      <c r="E56" s="57"/>
      <c r="F56" s="58">
        <v>25</v>
      </c>
      <c r="G56" s="57"/>
      <c r="H56" s="58">
        <v>26</v>
      </c>
      <c r="I56" s="110">
        <v>9</v>
      </c>
      <c r="J56" s="170" t="str">
        <f>'Classement Final_12'!B10</f>
        <v>Place 9</v>
      </c>
      <c r="K56" s="171"/>
    </row>
    <row r="57" spans="1:11" ht="15" customHeight="1">
      <c r="A57" s="94"/>
      <c r="B57" s="97"/>
      <c r="C57" s="98"/>
      <c r="D57" s="99"/>
      <c r="E57" s="57"/>
      <c r="F57" s="99"/>
      <c r="G57" s="57"/>
      <c r="H57" s="99"/>
      <c r="I57" s="110">
        <v>10</v>
      </c>
      <c r="J57" s="170" t="str">
        <f>'Classement Final_12'!B11</f>
        <v>Place 10</v>
      </c>
      <c r="K57" s="171"/>
    </row>
    <row r="58" spans="1:11" ht="15" customHeight="1">
      <c r="A58" s="94"/>
      <c r="B58" s="92" t="str">
        <f>CONCATENATE("(",Matchs_12!G23," : ",Matchs_12!I23,")")</f>
        <v>( : )</v>
      </c>
      <c r="C58" s="42"/>
      <c r="D58" s="93" t="str">
        <f>CONCATENATE("(",Matchs_12!G22," : ",Matchs_12!I22,")")</f>
        <v>( : )</v>
      </c>
      <c r="E58" s="57"/>
      <c r="F58" s="93" t="str">
        <f>CONCATENATE("(",Matchs_12!G26," : ",Matchs_12!I26,")")</f>
        <v>( : )</v>
      </c>
      <c r="G58" s="57"/>
      <c r="H58" s="93" t="str">
        <f>CONCATENATE("(",Matchs_12!G27," : ",Matchs_12!I27,")")</f>
        <v>( : )</v>
      </c>
      <c r="I58" s="110">
        <v>11</v>
      </c>
      <c r="J58" s="170" t="str">
        <f>'Classement Final_12'!B12</f>
        <v>Place 11</v>
      </c>
      <c r="K58" s="171"/>
    </row>
    <row r="59" spans="1:11" ht="15" customHeight="1">
      <c r="A59" s="45"/>
      <c r="B59" s="100"/>
      <c r="C59" s="88"/>
      <c r="D59" s="95"/>
      <c r="E59" s="57"/>
      <c r="F59" s="95"/>
      <c r="G59" s="57"/>
      <c r="H59" s="95"/>
      <c r="I59" s="110">
        <v>12</v>
      </c>
      <c r="J59" s="172" t="str">
        <f>'Classement Final_12'!B13</f>
        <v>Place 12</v>
      </c>
      <c r="K59" s="173"/>
    </row>
    <row r="60" spans="1:11" ht="15" customHeight="1">
      <c r="A60" s="46"/>
      <c r="B60" s="53" t="str">
        <f>CONCATENATE(Matchs_12!F23)</f>
        <v>Vainqueur Match 18</v>
      </c>
      <c r="C60" s="48"/>
      <c r="D60" s="91" t="str">
        <f>CONCATENATE(Matchs_12!F22)</f>
        <v>Perdant Match 18</v>
      </c>
      <c r="E60" s="57"/>
      <c r="F60" s="91" t="str">
        <f>CONCATENATE(Matchs_12!F26)</f>
        <v>Perdant Match 16</v>
      </c>
      <c r="G60" s="57"/>
      <c r="H60" s="91" t="str">
        <f>CONCATENATE(Matchs_12!F27)</f>
        <v>Perdant Match 20</v>
      </c>
      <c r="I60" s="57"/>
      <c r="J60" s="57"/>
      <c r="K60" s="57"/>
    </row>
    <row r="61" spans="1:11" ht="15" customHeight="1">
      <c r="A61" s="46"/>
      <c r="B61" s="48"/>
      <c r="C61" s="42"/>
      <c r="D61" s="48"/>
      <c r="E61" s="57"/>
      <c r="F61" s="48"/>
      <c r="G61" s="57"/>
      <c r="H61" s="48"/>
      <c r="I61" s="57"/>
      <c r="J61" s="57"/>
      <c r="K61" s="57"/>
    </row>
    <row r="62" spans="1:11" ht="15" customHeight="1">
      <c r="A62" s="46"/>
      <c r="B62" s="42"/>
      <c r="C62" s="42"/>
      <c r="D62" s="42"/>
      <c r="E62" s="42"/>
      <c r="F62" s="57"/>
      <c r="G62" s="57"/>
      <c r="H62" s="57"/>
      <c r="I62" s="57"/>
      <c r="J62" s="57"/>
      <c r="K62" s="57"/>
    </row>
    <row r="63" spans="1:11" ht="15" customHeight="1">
      <c r="A63" s="46"/>
      <c r="B63" s="42"/>
      <c r="C63" s="42"/>
      <c r="D63" s="42"/>
      <c r="E63" s="42"/>
      <c r="F63" s="57"/>
      <c r="G63" s="57"/>
      <c r="H63" s="57"/>
      <c r="I63" s="57"/>
      <c r="J63" s="57"/>
      <c r="K63" s="57"/>
    </row>
    <row r="64" spans="1:11" ht="15" customHeight="1">
      <c r="A64" s="46"/>
      <c r="B64" s="45"/>
      <c r="C64" s="104"/>
      <c r="D64" s="51"/>
      <c r="E64" s="46"/>
      <c r="F64" s="57"/>
      <c r="G64" s="57"/>
      <c r="H64" s="57"/>
      <c r="I64" s="57"/>
      <c r="J64" s="57"/>
      <c r="K64" s="57"/>
    </row>
    <row r="65" spans="1:11" ht="15" customHeight="1">
      <c r="A65" s="53" t="str">
        <f>CONCATENATE(Matchs_12!D19)</f>
        <v>Perdant Match 11</v>
      </c>
      <c r="B65" s="91"/>
      <c r="C65" s="112">
        <v>18</v>
      </c>
      <c r="D65" s="106"/>
      <c r="E65" s="70" t="str">
        <f>CONCATENATE(Matchs_12!F19)</f>
        <v>Perdant Match 12</v>
      </c>
      <c r="F65" s="57"/>
      <c r="G65" s="57"/>
      <c r="H65" s="57"/>
      <c r="I65" s="57"/>
      <c r="J65" s="57"/>
      <c r="K65" s="57"/>
    </row>
    <row r="66" spans="1:11" ht="15" customHeight="1">
      <c r="A66" s="57"/>
      <c r="B66" s="46"/>
      <c r="C66" s="107" t="str">
        <f>CONCATENATE("(",Matchs_12!G19," : ",Matchs_12!I19,")")</f>
        <v>( : )</v>
      </c>
      <c r="D66" s="107"/>
      <c r="E66" s="107"/>
      <c r="F66" s="57"/>
      <c r="G66" s="57"/>
      <c r="H66" s="57"/>
      <c r="I66" s="57"/>
      <c r="J66" s="57"/>
      <c r="K66" s="57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</sheetData>
  <sheetProtection sheet="1"/>
  <mergeCells count="15">
    <mergeCell ref="D1:H2"/>
    <mergeCell ref="D39:H41"/>
    <mergeCell ref="J47:K47"/>
    <mergeCell ref="J48:K48"/>
    <mergeCell ref="J49:K49"/>
    <mergeCell ref="J50:K50"/>
    <mergeCell ref="J57:K57"/>
    <mergeCell ref="J58:K58"/>
    <mergeCell ref="J59:K59"/>
    <mergeCell ref="J51:K51"/>
    <mergeCell ref="J52:K52"/>
    <mergeCell ref="J53:K53"/>
    <mergeCell ref="J54:K54"/>
    <mergeCell ref="J55:K55"/>
    <mergeCell ref="J56:K56"/>
  </mergeCells>
  <printOptions horizontalCentered="1" verticalCentered="1"/>
  <pageMargins left="0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F19" sqref="F19"/>
    </sheetView>
  </sheetViews>
  <sheetFormatPr defaultColWidth="8.7109375" defaultRowHeight="15"/>
  <cols>
    <col min="1" max="1" width="3.00390625" style="7" customWidth="1"/>
    <col min="2" max="2" width="19.57421875" style="0" customWidth="1"/>
  </cols>
  <sheetData>
    <row r="1" spans="1:2" ht="39.75" customHeight="1" thickBot="1" thickTop="1">
      <c r="A1" s="180" t="s">
        <v>38</v>
      </c>
      <c r="B1" s="181"/>
    </row>
    <row r="2" spans="1:2" ht="18" customHeight="1" thickTop="1">
      <c r="A2" s="3">
        <v>1</v>
      </c>
      <c r="B2" s="4" t="str">
        <f>IF(Matchs_12!G29=Matchs_12!I29,"Place 1",IF(Matchs_12!G29&gt;Matchs_12!I29,Matchs_12!D29,Matchs_12!F29))</f>
        <v>Place 1</v>
      </c>
    </row>
    <row r="3" spans="1:2" ht="18" customHeight="1">
      <c r="A3" s="3">
        <f>SUM(A2,1)</f>
        <v>2</v>
      </c>
      <c r="B3" s="4" t="str">
        <f>IF(Matchs_12!G29=Matchs_12!I29,"Place 2",IF(Matchs_12!G29&lt;Matchs_12!I29,Matchs_12!D29,Matchs_12!F29))</f>
        <v>Place 2</v>
      </c>
    </row>
    <row r="4" spans="1:2" ht="18" customHeight="1">
      <c r="A4" s="3">
        <f>SUM(A3,1)</f>
        <v>3</v>
      </c>
      <c r="B4" s="4" t="str">
        <f>IF(Matchs_12!G28=Matchs_12!I28,"Place 3",IF(Matchs_12!G28&gt;Matchs_12!I28,Matchs_12!D28,Matchs_12!F28))</f>
        <v>Place 3</v>
      </c>
    </row>
    <row r="5" spans="1:2" ht="18" customHeight="1">
      <c r="A5" s="3">
        <f>SUM(A4,1)</f>
        <v>4</v>
      </c>
      <c r="B5" s="4" t="str">
        <f>IF(Matchs_12!G28=Matchs_12!I28,"Place 4",IF(Matchs_12!G28&lt;Matchs_12!I28,Matchs_12!D28,Matchs_12!F28))</f>
        <v>Place 4</v>
      </c>
    </row>
    <row r="6" spans="1:2" ht="18" customHeight="1">
      <c r="A6" s="3">
        <f>SUM(A5,1)</f>
        <v>5</v>
      </c>
      <c r="B6" s="4" t="str">
        <f>IF(Matchs_12!G27=Matchs_12!I27,"Place 5",IF(Matchs_12!G27&gt;Matchs_12!I27,Matchs_12!D27,Matchs_12!F27))</f>
        <v>Place 5</v>
      </c>
    </row>
    <row r="7" spans="1:2" ht="18" customHeight="1">
      <c r="A7" s="3">
        <v>6</v>
      </c>
      <c r="B7" s="4" t="str">
        <f>IF(Matchs_12!G27=Matchs_12!I27,"Place 6",IF(Matchs_12!G27&lt;Matchs_12!I27,Matchs_12!D27,Matchs_12!F27))</f>
        <v>Place 6</v>
      </c>
    </row>
    <row r="8" spans="1:2" ht="18" customHeight="1">
      <c r="A8" s="3">
        <v>7</v>
      </c>
      <c r="B8" s="4" t="str">
        <f>IF(Matchs_12!G26=Matchs_12!I26,"Place 7",IF(Matchs_12!G26&gt;Matchs_12!I26,Matchs_12!D26,Matchs_12!F26))</f>
        <v>Place 7</v>
      </c>
    </row>
    <row r="9" spans="1:2" ht="18" customHeight="1">
      <c r="A9" s="3">
        <v>8</v>
      </c>
      <c r="B9" s="4" t="str">
        <f>IF(Matchs_12!G26=Matchs_12!I26,"Place 8",IF(Matchs_12!G26&lt;Matchs_12!I26,Matchs_12!D26,Matchs_12!F26))</f>
        <v>Place 8</v>
      </c>
    </row>
    <row r="10" spans="1:2" ht="18" customHeight="1">
      <c r="A10" s="3">
        <v>9</v>
      </c>
      <c r="B10" s="4" t="str">
        <f>IF(Matchs_12!G23=Matchs_12!I23,"Place 9",IF(Matchs_12!G23&gt;Matchs_12!I23,Matchs_12!D23,Matchs_12!F23))</f>
        <v>Place 9</v>
      </c>
    </row>
    <row r="11" spans="1:2" ht="18" customHeight="1">
      <c r="A11" s="3">
        <v>10</v>
      </c>
      <c r="B11" s="4" t="str">
        <f>IF(Matchs_12!G23=Matchs_12!I23,"Place 10",IF(Matchs_12!G23&lt;Matchs_12!I23,Matchs_12!D23,Matchs_12!F23))</f>
        <v>Place 10</v>
      </c>
    </row>
    <row r="12" spans="1:2" ht="18" customHeight="1">
      <c r="A12" s="3">
        <v>11</v>
      </c>
      <c r="B12" s="4" t="str">
        <f>IF(Matchs_12!G22=Matchs_12!I22,"Place 11",IF(Matchs_12!G22&gt;Matchs_12!I22,Matchs_12!D22,Matchs_12!F22))</f>
        <v>Place 11</v>
      </c>
    </row>
    <row r="13" spans="1:2" ht="18" customHeight="1" thickBot="1">
      <c r="A13" s="5">
        <v>12</v>
      </c>
      <c r="B13" s="6" t="str">
        <f>IF(Matchs_12!G22=Matchs_12!I22,"Place 12",IF(Matchs_12!G22&lt;Matchs_12!I22,Matchs_12!D22,Matchs_12!F22))</f>
        <v>Place 12</v>
      </c>
    </row>
    <row r="14" ht="15.7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Geoffrey</cp:lastModifiedBy>
  <cp:lastPrinted>2010-08-11T09:33:28Z</cp:lastPrinted>
  <dcterms:created xsi:type="dcterms:W3CDTF">2010-07-20T09:17:29Z</dcterms:created>
  <dcterms:modified xsi:type="dcterms:W3CDTF">2011-01-10T18:03:06Z</dcterms:modified>
  <cp:category/>
  <cp:version/>
  <cp:contentType/>
  <cp:contentStatus/>
</cp:coreProperties>
</file>